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PLANEACION-2018\400 39 PLANEACION INSTITUCIONAL  MODELO INTEGRADO DE PLANEACION Y GESTION\400 39 12 PLAN ESTRATEGICO INSTITUCIONAL- PEI\Junio\"/>
    </mc:Choice>
  </mc:AlternateContent>
  <bookViews>
    <workbookView xWindow="0" yWindow="0" windowWidth="20490" windowHeight="7350" firstSheet="2" activeTab="2"/>
  </bookViews>
  <sheets>
    <sheet name="3. GRAFICACION ABRIL" sheetId="25" r:id="rId1"/>
    <sheet name="1. PEI 2017" sheetId="21" r:id="rId2"/>
    <sheet name="2. PEI SEGUIMIENTO" sheetId="23" r:id="rId3"/>
    <sheet name="GRAFICACION junio" sheetId="24" r:id="rId4"/>
    <sheet name="Resultados Cuatrenio" sheetId="26" r:id="rId5"/>
  </sheets>
  <definedNames>
    <definedName name="_xlnm._FilterDatabase" localSheetId="1" hidden="1">'1. PEI 2017'!$B$9:$AM$82</definedName>
    <definedName name="_xlnm._FilterDatabase" localSheetId="2" hidden="1">'2. PEI SEGUIMIENTO'!$A$9:$WWM$121</definedName>
    <definedName name="_xlnm._FilterDatabase" localSheetId="0" hidden="1">'3. GRAFICACION ABRIL'!$B$2:$H$16</definedName>
    <definedName name="_xlnm._FilterDatabase" localSheetId="3" hidden="1">'GRAFICACION junio'!$A$2:$G$17</definedName>
    <definedName name="_xlnm.Print_Area" localSheetId="2">'2. PEI SEGUIMIENTO'!$R$6:$AG$94</definedName>
    <definedName name="_xlnm.Print_Titles" localSheetId="2">'2. PEI SEGUIMIENTO'!$6:$7</definedName>
  </definedNames>
  <calcPr calcId="152511"/>
</workbook>
</file>

<file path=xl/calcChain.xml><?xml version="1.0" encoding="utf-8"?>
<calcChain xmlns="http://schemas.openxmlformats.org/spreadsheetml/2006/main">
  <c r="C16" i="24" l="1"/>
  <c r="AG105" i="23" l="1"/>
  <c r="F17" i="24" l="1"/>
  <c r="D17" i="24"/>
  <c r="B17" i="24"/>
  <c r="Z36" i="23" l="1"/>
  <c r="Y36" i="23"/>
  <c r="X36" i="23"/>
  <c r="W36" i="23"/>
  <c r="V36" i="23"/>
  <c r="U36" i="23"/>
  <c r="AS92" i="23"/>
  <c r="AR92" i="23"/>
  <c r="AQ92" i="23"/>
  <c r="AP92" i="23"/>
  <c r="AO92" i="23"/>
  <c r="AN92" i="23"/>
  <c r="AM92" i="23"/>
  <c r="AL92" i="23"/>
  <c r="AK92" i="23"/>
  <c r="AJ92" i="23"/>
  <c r="C22" i="24"/>
  <c r="AH92" i="23"/>
  <c r="AI92" i="23"/>
  <c r="AI117" i="23"/>
  <c r="AI114" i="23"/>
  <c r="AI109" i="23"/>
  <c r="AI108" i="23"/>
  <c r="AS109" i="23"/>
  <c r="AR109" i="23"/>
  <c r="AQ109" i="23"/>
  <c r="AP109" i="23"/>
  <c r="AO109" i="23"/>
  <c r="AN109" i="23"/>
  <c r="AM109" i="23"/>
  <c r="G17" i="24" s="1"/>
  <c r="AL109" i="23"/>
  <c r="AK109" i="23"/>
  <c r="AJ109" i="23"/>
  <c r="H16" i="25" s="1"/>
  <c r="AS108" i="23"/>
  <c r="AR108" i="23"/>
  <c r="AQ108" i="23"/>
  <c r="AP108" i="23"/>
  <c r="AO108" i="23"/>
  <c r="AN108" i="23"/>
  <c r="AM108" i="23"/>
  <c r="E17" i="24" s="1"/>
  <c r="AL108" i="23"/>
  <c r="AK108" i="23"/>
  <c r="AJ108" i="23"/>
  <c r="AS107" i="23"/>
  <c r="AR107" i="23"/>
  <c r="AQ107" i="23"/>
  <c r="AP107" i="23"/>
  <c r="AO107" i="23"/>
  <c r="AN107" i="23"/>
  <c r="AM107" i="23"/>
  <c r="C17" i="24" s="1"/>
  <c r="AL107" i="23"/>
  <c r="AK107" i="23"/>
  <c r="AJ107" i="23"/>
  <c r="AI107" i="23"/>
  <c r="AS103" i="23"/>
  <c r="AR103" i="23"/>
  <c r="AQ103" i="23"/>
  <c r="AP103" i="23"/>
  <c r="AO103" i="23"/>
  <c r="AN103" i="23"/>
  <c r="AM103" i="23"/>
  <c r="C15" i="24" s="1"/>
  <c r="AL103" i="23"/>
  <c r="AK103" i="23"/>
  <c r="AJ103" i="23"/>
  <c r="AI103" i="23"/>
  <c r="AF96" i="23"/>
  <c r="AE96" i="23"/>
  <c r="AD96" i="23"/>
  <c r="AC96" i="23"/>
  <c r="AB96" i="23"/>
  <c r="AA96" i="23"/>
  <c r="Z96" i="23"/>
  <c r="Y96" i="23"/>
  <c r="X96" i="23"/>
  <c r="W96" i="23"/>
  <c r="V96" i="23"/>
  <c r="AS95" i="23"/>
  <c r="AR95" i="23"/>
  <c r="AQ95" i="23"/>
  <c r="AP95" i="23"/>
  <c r="AO95" i="23"/>
  <c r="AN95" i="23"/>
  <c r="AM95" i="23"/>
  <c r="C14" i="24" s="1"/>
  <c r="AL95" i="23"/>
  <c r="AK95" i="23"/>
  <c r="AJ95" i="23"/>
  <c r="AI95" i="23"/>
  <c r="AH95" i="23"/>
  <c r="AG92" i="23"/>
  <c r="AG93" i="23" s="1"/>
  <c r="AG95" i="23"/>
  <c r="AF93" i="23"/>
  <c r="AE93" i="23"/>
  <c r="AD93" i="23"/>
  <c r="AC93" i="23"/>
  <c r="AB93" i="23"/>
  <c r="AA93" i="23"/>
  <c r="Z93" i="23"/>
  <c r="Y93" i="23"/>
  <c r="X93" i="23"/>
  <c r="W93" i="23"/>
  <c r="U30" i="23"/>
  <c r="V30" i="23"/>
  <c r="V93" i="23"/>
  <c r="D45" i="26"/>
  <c r="C45" i="26"/>
  <c r="B45" i="26"/>
  <c r="E45" i="26"/>
  <c r="D41" i="26"/>
  <c r="C41" i="26"/>
  <c r="B41" i="26"/>
  <c r="H41" i="26"/>
  <c r="D39" i="26"/>
  <c r="C39" i="26"/>
  <c r="E39" i="26"/>
  <c r="B39" i="26"/>
  <c r="D35" i="26"/>
  <c r="C35" i="26"/>
  <c r="E35" i="26"/>
  <c r="B35" i="26"/>
  <c r="D31" i="26"/>
  <c r="C31" i="26"/>
  <c r="E31" i="26"/>
  <c r="B31" i="26"/>
  <c r="D27" i="26"/>
  <c r="C27" i="26"/>
  <c r="E27" i="26"/>
  <c r="B27" i="26"/>
  <c r="D23" i="26"/>
  <c r="C23" i="26"/>
  <c r="E23" i="26"/>
  <c r="B23" i="26"/>
  <c r="D19" i="26"/>
  <c r="C19" i="26"/>
  <c r="E19" i="26"/>
  <c r="B19" i="26"/>
  <c r="D15" i="26"/>
  <c r="C15" i="26"/>
  <c r="E15" i="26"/>
  <c r="B15" i="26"/>
  <c r="D11" i="26"/>
  <c r="C11" i="26"/>
  <c r="E11" i="26"/>
  <c r="B11" i="26"/>
  <c r="D7" i="26"/>
  <c r="C7" i="26"/>
  <c r="E7" i="26"/>
  <c r="B7" i="26"/>
  <c r="D3" i="26"/>
  <c r="C3" i="26"/>
  <c r="E3" i="26"/>
  <c r="B3" i="26"/>
  <c r="E41" i="26"/>
  <c r="AG101" i="23"/>
  <c r="AG98" i="23"/>
  <c r="AG89" i="23"/>
  <c r="AG86" i="23"/>
  <c r="AG83" i="23"/>
  <c r="AG80" i="23"/>
  <c r="AG77" i="23"/>
  <c r="AG74" i="23"/>
  <c r="AG71" i="23"/>
  <c r="AG68" i="23"/>
  <c r="AG65" i="23"/>
  <c r="AG62" i="23"/>
  <c r="AG59" i="23"/>
  <c r="AG56" i="23"/>
  <c r="AG53" i="23"/>
  <c r="AG50" i="23"/>
  <c r="AG47" i="23"/>
  <c r="AG44" i="23"/>
  <c r="AG41" i="23"/>
  <c r="AG38" i="23"/>
  <c r="AG35" i="23"/>
  <c r="AG32" i="23"/>
  <c r="AG29" i="23"/>
  <c r="AG26" i="23"/>
  <c r="AG23" i="23"/>
  <c r="AG20" i="23"/>
  <c r="AG17" i="23"/>
  <c r="AG14" i="23"/>
  <c r="AG11" i="23"/>
  <c r="AR71" i="23"/>
  <c r="AB12" i="23"/>
  <c r="AS101" i="23"/>
  <c r="AR101" i="23"/>
  <c r="AQ101" i="23"/>
  <c r="AP101" i="23"/>
  <c r="AO101" i="23"/>
  <c r="AN101" i="23"/>
  <c r="AM101" i="23"/>
  <c r="G14" i="24" s="1"/>
  <c r="AL101" i="23"/>
  <c r="AK101" i="23"/>
  <c r="AJ101" i="23"/>
  <c r="AI101" i="23"/>
  <c r="AH101" i="23"/>
  <c r="AS98" i="23"/>
  <c r="AR98" i="23"/>
  <c r="AQ98" i="23"/>
  <c r="AP98" i="23"/>
  <c r="AO98" i="23"/>
  <c r="AN98" i="23"/>
  <c r="AM98" i="23"/>
  <c r="E14" i="24" s="1"/>
  <c r="AL98" i="23"/>
  <c r="AK98" i="23"/>
  <c r="AJ98" i="23"/>
  <c r="AI98" i="23"/>
  <c r="AH98" i="23"/>
  <c r="AS89" i="23"/>
  <c r="AR89" i="23"/>
  <c r="AQ89" i="23"/>
  <c r="AP89" i="23"/>
  <c r="AO89" i="23"/>
  <c r="AN89" i="23"/>
  <c r="AM89" i="23"/>
  <c r="G12" i="24" s="1"/>
  <c r="AL89" i="23"/>
  <c r="AK89" i="23"/>
  <c r="AJ89" i="23"/>
  <c r="H11" i="25" s="1"/>
  <c r="AI89" i="23"/>
  <c r="AH89" i="23"/>
  <c r="AS86" i="23"/>
  <c r="AR86" i="23"/>
  <c r="AQ86" i="23"/>
  <c r="AP86" i="23"/>
  <c r="AO86" i="23"/>
  <c r="AN86" i="23"/>
  <c r="AM86" i="23"/>
  <c r="E12" i="24" s="1"/>
  <c r="AL86" i="23"/>
  <c r="AK86" i="23"/>
  <c r="AJ86" i="23"/>
  <c r="AI86" i="23"/>
  <c r="AH86" i="23"/>
  <c r="AS83" i="23"/>
  <c r="AR83" i="23"/>
  <c r="AQ83" i="23"/>
  <c r="AP83" i="23"/>
  <c r="AO83" i="23"/>
  <c r="AN83" i="23"/>
  <c r="AM83" i="23"/>
  <c r="C12" i="24" s="1"/>
  <c r="AL83" i="23"/>
  <c r="AK83" i="23"/>
  <c r="AJ83" i="23"/>
  <c r="D11" i="25" s="1"/>
  <c r="AI83" i="23"/>
  <c r="AH83" i="23"/>
  <c r="AS80" i="23"/>
  <c r="AR80" i="23"/>
  <c r="AQ80" i="23"/>
  <c r="AP80" i="23"/>
  <c r="AO80" i="23"/>
  <c r="AN80" i="23"/>
  <c r="AM80" i="23"/>
  <c r="G11" i="24" s="1"/>
  <c r="AL80" i="23"/>
  <c r="AK80" i="23"/>
  <c r="AJ80" i="23"/>
  <c r="AI80" i="23"/>
  <c r="AH80" i="23"/>
  <c r="AS77" i="23"/>
  <c r="AR77" i="23"/>
  <c r="AQ77" i="23"/>
  <c r="AP77" i="23"/>
  <c r="AO77" i="23"/>
  <c r="AN77" i="23"/>
  <c r="AM77" i="23"/>
  <c r="E11" i="24" s="1"/>
  <c r="AL77" i="23"/>
  <c r="AK77" i="23"/>
  <c r="AJ77" i="23"/>
  <c r="AI77" i="23"/>
  <c r="AH77" i="23"/>
  <c r="AS74" i="23"/>
  <c r="AR74" i="23"/>
  <c r="AQ74" i="23"/>
  <c r="AP74" i="23"/>
  <c r="AO74" i="23"/>
  <c r="AN74" i="23"/>
  <c r="AM74" i="23"/>
  <c r="C11" i="24" s="1"/>
  <c r="AL74" i="23"/>
  <c r="AK74" i="23"/>
  <c r="AJ74" i="23"/>
  <c r="AI74" i="23"/>
  <c r="AH74" i="23"/>
  <c r="AS71" i="23"/>
  <c r="AQ71" i="23"/>
  <c r="AP71" i="23"/>
  <c r="AO71" i="23"/>
  <c r="AN71" i="23"/>
  <c r="AM71" i="23"/>
  <c r="G10" i="24" s="1"/>
  <c r="AL71" i="23"/>
  <c r="AK71" i="23"/>
  <c r="AJ71" i="23"/>
  <c r="AI71" i="23"/>
  <c r="AH71" i="23"/>
  <c r="AS68" i="23"/>
  <c r="AR68" i="23"/>
  <c r="AQ68" i="23"/>
  <c r="AP68" i="23"/>
  <c r="AO68" i="23"/>
  <c r="AN68" i="23"/>
  <c r="AM68" i="23"/>
  <c r="E10" i="24" s="1"/>
  <c r="AL68" i="23"/>
  <c r="AK68" i="23"/>
  <c r="AJ68" i="23"/>
  <c r="F8" i="25" s="1"/>
  <c r="AI68" i="23"/>
  <c r="AH68" i="23"/>
  <c r="AS65" i="23"/>
  <c r="AR65" i="23"/>
  <c r="AQ65" i="23"/>
  <c r="AP65" i="23"/>
  <c r="AO65" i="23"/>
  <c r="AN65" i="23"/>
  <c r="AM65" i="23"/>
  <c r="C10" i="24" s="1"/>
  <c r="AL65" i="23"/>
  <c r="AK65" i="23"/>
  <c r="AJ65" i="23"/>
  <c r="AI65" i="23"/>
  <c r="AH65" i="23"/>
  <c r="AS62" i="23"/>
  <c r="AR62" i="23"/>
  <c r="AQ62" i="23"/>
  <c r="AP62" i="23"/>
  <c r="AO62" i="23"/>
  <c r="AN62" i="23"/>
  <c r="AM62" i="23"/>
  <c r="G9" i="24" s="1"/>
  <c r="AL62" i="23"/>
  <c r="AK62" i="23"/>
  <c r="AJ62" i="23"/>
  <c r="H7" i="25" s="1"/>
  <c r="AI62" i="23"/>
  <c r="AH62" i="23"/>
  <c r="AS59" i="23"/>
  <c r="AR59" i="23"/>
  <c r="AQ59" i="23"/>
  <c r="AP59" i="23"/>
  <c r="AO59" i="23"/>
  <c r="AN59" i="23"/>
  <c r="AM59" i="23"/>
  <c r="E9" i="24" s="1"/>
  <c r="AL59" i="23"/>
  <c r="AK59" i="23"/>
  <c r="AJ59" i="23"/>
  <c r="F7" i="25" s="1"/>
  <c r="AI59" i="23"/>
  <c r="AH59" i="23"/>
  <c r="AS56" i="23"/>
  <c r="AR56" i="23"/>
  <c r="AQ56" i="23"/>
  <c r="AP56" i="23"/>
  <c r="AO56" i="23"/>
  <c r="AN56" i="23"/>
  <c r="AM56" i="23"/>
  <c r="C9" i="24" s="1"/>
  <c r="AL56" i="23"/>
  <c r="AK56" i="23"/>
  <c r="AJ56" i="23"/>
  <c r="D7" i="25" s="1"/>
  <c r="AI56" i="23"/>
  <c r="AH56" i="23"/>
  <c r="AS53" i="23"/>
  <c r="AR53" i="23"/>
  <c r="AQ53" i="23"/>
  <c r="AP53" i="23"/>
  <c r="AO53" i="23"/>
  <c r="AN53" i="23"/>
  <c r="AM53" i="23"/>
  <c r="G8" i="24" s="1"/>
  <c r="AL53" i="23"/>
  <c r="AK53" i="23"/>
  <c r="AJ53" i="23"/>
  <c r="H6" i="25" s="1"/>
  <c r="AI53" i="23"/>
  <c r="AH53" i="23"/>
  <c r="AS50" i="23"/>
  <c r="AR50" i="23"/>
  <c r="AQ50" i="23"/>
  <c r="AP50" i="23"/>
  <c r="AO50" i="23"/>
  <c r="AN50" i="23"/>
  <c r="AM50" i="23"/>
  <c r="E8" i="24" s="1"/>
  <c r="AL50" i="23"/>
  <c r="AK50" i="23"/>
  <c r="AJ50" i="23"/>
  <c r="F6" i="25" s="1"/>
  <c r="AI50" i="23"/>
  <c r="AH50" i="23"/>
  <c r="AS47" i="23"/>
  <c r="AR47" i="23"/>
  <c r="AQ47" i="23"/>
  <c r="AP47" i="23"/>
  <c r="AO47" i="23"/>
  <c r="AN47" i="23"/>
  <c r="AM47" i="23"/>
  <c r="C8" i="24" s="1"/>
  <c r="AL47" i="23"/>
  <c r="AK47" i="23"/>
  <c r="AJ47" i="23"/>
  <c r="AI47" i="23"/>
  <c r="AH47" i="23"/>
  <c r="AS44" i="23"/>
  <c r="AR44" i="23"/>
  <c r="AQ44" i="23"/>
  <c r="AP44" i="23"/>
  <c r="AO44" i="23"/>
  <c r="AN44" i="23"/>
  <c r="AM44" i="23"/>
  <c r="G7" i="24" s="1"/>
  <c r="AL44" i="23"/>
  <c r="AK44" i="23"/>
  <c r="AJ44" i="23"/>
  <c r="AI44" i="23"/>
  <c r="AH44" i="23"/>
  <c r="AS41" i="23"/>
  <c r="AR41" i="23"/>
  <c r="AQ41" i="23"/>
  <c r="AP41" i="23"/>
  <c r="AO41" i="23"/>
  <c r="AN41" i="23"/>
  <c r="AM41" i="23"/>
  <c r="E7" i="24" s="1"/>
  <c r="AL41" i="23"/>
  <c r="AK41" i="23"/>
  <c r="AJ41" i="23"/>
  <c r="F5" i="25" s="1"/>
  <c r="AI41" i="23"/>
  <c r="AH41" i="23"/>
  <c r="AS38" i="23"/>
  <c r="AR38" i="23"/>
  <c r="AQ38" i="23"/>
  <c r="AP38" i="23"/>
  <c r="AO38" i="23"/>
  <c r="AN38" i="23"/>
  <c r="AM38" i="23"/>
  <c r="C7" i="24" s="1"/>
  <c r="AL38" i="23"/>
  <c r="AK38" i="23"/>
  <c r="AJ38" i="23"/>
  <c r="D5" i="25" s="1"/>
  <c r="AI38" i="23"/>
  <c r="AH38" i="23"/>
  <c r="AS35" i="23"/>
  <c r="AR35" i="23"/>
  <c r="AQ35" i="23"/>
  <c r="AP35" i="23"/>
  <c r="AO35" i="23"/>
  <c r="AN35" i="23"/>
  <c r="AM35" i="23"/>
  <c r="G6" i="24" s="1"/>
  <c r="AL35" i="23"/>
  <c r="AK35" i="23"/>
  <c r="AJ35" i="23"/>
  <c r="AI35" i="23"/>
  <c r="AH35" i="23"/>
  <c r="AS32" i="23"/>
  <c r="AR32" i="23"/>
  <c r="AQ32" i="23"/>
  <c r="AP32" i="23"/>
  <c r="AO32" i="23"/>
  <c r="AN32" i="23"/>
  <c r="AM32" i="23"/>
  <c r="E6" i="24" s="1"/>
  <c r="AL32" i="23"/>
  <c r="AK32" i="23"/>
  <c r="AJ32" i="23"/>
  <c r="AI32" i="23"/>
  <c r="AH32" i="23"/>
  <c r="AS29" i="23"/>
  <c r="AR29" i="23"/>
  <c r="AQ29" i="23"/>
  <c r="AP29" i="23"/>
  <c r="AO29" i="23"/>
  <c r="AN29" i="23"/>
  <c r="AM29" i="23"/>
  <c r="C6" i="24" s="1"/>
  <c r="AL29" i="23"/>
  <c r="AK29" i="23"/>
  <c r="AJ29" i="23"/>
  <c r="AI29" i="23"/>
  <c r="AH29" i="23"/>
  <c r="AS26" i="23"/>
  <c r="AR26" i="23"/>
  <c r="AQ26" i="23"/>
  <c r="AP26" i="23"/>
  <c r="AO26" i="23"/>
  <c r="AN26" i="23"/>
  <c r="AM26" i="23"/>
  <c r="G5" i="24" s="1"/>
  <c r="AL26" i="23"/>
  <c r="AK26" i="23"/>
  <c r="AJ26" i="23"/>
  <c r="H4" i="25" s="1"/>
  <c r="AI26" i="23"/>
  <c r="AH26" i="23"/>
  <c r="AS23" i="23"/>
  <c r="AR23" i="23"/>
  <c r="AQ23" i="23"/>
  <c r="AP23" i="23"/>
  <c r="AO23" i="23"/>
  <c r="AN23" i="23"/>
  <c r="AM23" i="23"/>
  <c r="E5" i="24" s="1"/>
  <c r="AL23" i="23"/>
  <c r="AK23" i="23"/>
  <c r="AJ23" i="23"/>
  <c r="AI23" i="23"/>
  <c r="AH23" i="23"/>
  <c r="AS20" i="23"/>
  <c r="AR20" i="23"/>
  <c r="AQ20" i="23"/>
  <c r="AP20" i="23"/>
  <c r="AO20" i="23"/>
  <c r="AN20" i="23"/>
  <c r="AM20" i="23"/>
  <c r="C5" i="24" s="1"/>
  <c r="AL20" i="23"/>
  <c r="AK20" i="23"/>
  <c r="AJ20" i="23"/>
  <c r="AI20" i="23"/>
  <c r="AH20" i="23"/>
  <c r="AS17" i="23"/>
  <c r="AR17" i="23"/>
  <c r="AQ17" i="23"/>
  <c r="AP17" i="23"/>
  <c r="AO17" i="23"/>
  <c r="AN17" i="23"/>
  <c r="AM17" i="23"/>
  <c r="G4" i="24" s="1"/>
  <c r="AL17" i="23"/>
  <c r="AK17" i="23"/>
  <c r="AJ17" i="23"/>
  <c r="AI17" i="23"/>
  <c r="AH17" i="23"/>
  <c r="AS14" i="23"/>
  <c r="AR14" i="23"/>
  <c r="AQ14" i="23"/>
  <c r="AP14" i="23"/>
  <c r="AO14" i="23"/>
  <c r="AN14" i="23"/>
  <c r="AM14" i="23"/>
  <c r="E4" i="24" s="1"/>
  <c r="AL14" i="23"/>
  <c r="AK14" i="23"/>
  <c r="AJ14" i="23"/>
  <c r="AI14" i="23"/>
  <c r="AH14" i="23"/>
  <c r="AS11" i="23"/>
  <c r="AR11" i="23"/>
  <c r="AQ11" i="23"/>
  <c r="AP11" i="23"/>
  <c r="AO11" i="23"/>
  <c r="AN11" i="23"/>
  <c r="AM11" i="23"/>
  <c r="C4" i="24" s="1"/>
  <c r="AL11" i="23"/>
  <c r="AK11" i="23"/>
  <c r="AJ11" i="23"/>
  <c r="AI11" i="23"/>
  <c r="AH11" i="23"/>
  <c r="AS119" i="23"/>
  <c r="AR119" i="23"/>
  <c r="AQ119" i="23"/>
  <c r="AP119" i="23"/>
  <c r="AO119" i="23"/>
  <c r="AN119" i="23"/>
  <c r="AM119" i="23"/>
  <c r="AL119" i="23"/>
  <c r="AK119" i="23"/>
  <c r="AJ119" i="23"/>
  <c r="AI119" i="23"/>
  <c r="AH119" i="23"/>
  <c r="AS118" i="23"/>
  <c r="AR118" i="23"/>
  <c r="AQ118" i="23"/>
  <c r="AP118" i="23"/>
  <c r="AO118" i="23"/>
  <c r="AN118" i="23"/>
  <c r="AM118" i="23"/>
  <c r="AL118" i="23"/>
  <c r="AK118" i="23"/>
  <c r="AJ118" i="23"/>
  <c r="AI118" i="23"/>
  <c r="AH118" i="23"/>
  <c r="AS117" i="23"/>
  <c r="AR117" i="23"/>
  <c r="AQ117" i="23"/>
  <c r="AP117" i="23"/>
  <c r="AO117" i="23"/>
  <c r="AN117" i="23"/>
  <c r="AM117" i="23"/>
  <c r="AL117" i="23"/>
  <c r="AK117" i="23"/>
  <c r="AJ117" i="23"/>
  <c r="AH117" i="23"/>
  <c r="AS116" i="23"/>
  <c r="AR116" i="23"/>
  <c r="AQ116" i="23"/>
  <c r="AP116" i="23"/>
  <c r="AO116" i="23"/>
  <c r="AN116" i="23"/>
  <c r="AM116" i="23"/>
  <c r="AL116" i="23"/>
  <c r="AK116" i="23"/>
  <c r="AJ116" i="23"/>
  <c r="AI116" i="23"/>
  <c r="AH116" i="23"/>
  <c r="AS115" i="23"/>
  <c r="AR115" i="23"/>
  <c r="AQ115" i="23"/>
  <c r="AP115" i="23"/>
  <c r="AI115" i="23"/>
  <c r="AH115" i="23"/>
  <c r="AS114" i="23"/>
  <c r="AR114" i="23"/>
  <c r="AQ114" i="23"/>
  <c r="AP114" i="23"/>
  <c r="AH114" i="23"/>
  <c r="AJ113" i="23"/>
  <c r="AH113" i="23"/>
  <c r="AS113" i="23"/>
  <c r="AR113" i="23"/>
  <c r="AQ113" i="23"/>
  <c r="AP113" i="23"/>
  <c r="AO113" i="23"/>
  <c r="AS112" i="23"/>
  <c r="AR112" i="23"/>
  <c r="AQ112" i="23"/>
  <c r="AO112" i="23"/>
  <c r="AN112" i="23"/>
  <c r="AM112" i="23"/>
  <c r="AL112" i="23"/>
  <c r="AK112" i="23"/>
  <c r="AJ112" i="23"/>
  <c r="AS111" i="23"/>
  <c r="AR111" i="23"/>
  <c r="AQ111" i="23"/>
  <c r="AO111" i="23"/>
  <c r="AN111" i="23"/>
  <c r="AM111" i="23"/>
  <c r="AL111" i="23"/>
  <c r="AK111" i="23"/>
  <c r="AJ111" i="23"/>
  <c r="AH109" i="23"/>
  <c r="AH108" i="23"/>
  <c r="AH107" i="23"/>
  <c r="AI112" i="23"/>
  <c r="AH112" i="23"/>
  <c r="AI111" i="23"/>
  <c r="AH111" i="23"/>
  <c r="AS110" i="23"/>
  <c r="AR110" i="23"/>
  <c r="AQ110" i="23"/>
  <c r="AO110" i="23"/>
  <c r="AN110" i="23"/>
  <c r="AM110" i="23"/>
  <c r="C19" i="24" s="1"/>
  <c r="AL110" i="23"/>
  <c r="AK110" i="23"/>
  <c r="AJ110" i="23"/>
  <c r="AI110" i="23"/>
  <c r="AH110" i="23"/>
  <c r="AH104" i="23"/>
  <c r="AH106" i="23" s="1"/>
  <c r="AH100" i="23"/>
  <c r="AH97" i="23"/>
  <c r="AO104" i="23"/>
  <c r="AN104" i="23"/>
  <c r="AM104" i="23"/>
  <c r="B16" i="24" s="1"/>
  <c r="AL104" i="23"/>
  <c r="AK104" i="23"/>
  <c r="AJ104" i="23"/>
  <c r="AH103" i="23"/>
  <c r="AS91" i="23"/>
  <c r="AS93" i="23" s="1"/>
  <c r="AR91" i="23"/>
  <c r="AR93" i="23" s="1"/>
  <c r="AQ91" i="23"/>
  <c r="AQ93" i="23" s="1"/>
  <c r="AP91" i="23"/>
  <c r="AP93" i="23" s="1"/>
  <c r="AI91" i="23"/>
  <c r="AI93" i="23" s="1"/>
  <c r="AH91" i="23"/>
  <c r="AH93" i="23" s="1"/>
  <c r="AN82" i="23"/>
  <c r="AL37" i="23"/>
  <c r="AK37" i="23"/>
  <c r="AJ37" i="23"/>
  <c r="AS104" i="23"/>
  <c r="AR104" i="23"/>
  <c r="AQ104" i="23"/>
  <c r="AS100" i="23"/>
  <c r="AR100" i="23"/>
  <c r="AQ100" i="23"/>
  <c r="AS97" i="23"/>
  <c r="AR97" i="23"/>
  <c r="AQ97" i="23"/>
  <c r="AS94" i="23"/>
  <c r="AS96" i="23" s="1"/>
  <c r="AR94" i="23"/>
  <c r="AQ94" i="23"/>
  <c r="AS88" i="23"/>
  <c r="AS90" i="23" s="1"/>
  <c r="AR88" i="23"/>
  <c r="AQ88" i="23"/>
  <c r="AS85" i="23"/>
  <c r="AR85" i="23"/>
  <c r="AQ85" i="23"/>
  <c r="AS82" i="23"/>
  <c r="AR82" i="23"/>
  <c r="AQ82" i="23"/>
  <c r="AS79" i="23"/>
  <c r="AR79" i="23"/>
  <c r="AQ79" i="23"/>
  <c r="AS76" i="23"/>
  <c r="AS78" i="23" s="1"/>
  <c r="AR76" i="23"/>
  <c r="AQ76" i="23"/>
  <c r="AS73" i="23"/>
  <c r="AR73" i="23"/>
  <c r="AQ73" i="23"/>
  <c r="AS70" i="23"/>
  <c r="AR70" i="23"/>
  <c r="AQ70" i="23"/>
  <c r="AS67" i="23"/>
  <c r="AR67" i="23"/>
  <c r="AQ67" i="23"/>
  <c r="AS64" i="23"/>
  <c r="AS66" i="23" s="1"/>
  <c r="AR64" i="23"/>
  <c r="AQ64" i="23"/>
  <c r="AS61" i="23"/>
  <c r="AR61" i="23"/>
  <c r="AR63" i="23" s="1"/>
  <c r="AQ61" i="23"/>
  <c r="AS58" i="23"/>
  <c r="AR58" i="23"/>
  <c r="AQ58" i="23"/>
  <c r="AS55" i="23"/>
  <c r="AR55" i="23"/>
  <c r="AQ55" i="23"/>
  <c r="AS52" i="23"/>
  <c r="AR52" i="23"/>
  <c r="AQ52" i="23"/>
  <c r="AS49" i="23"/>
  <c r="AR49" i="23"/>
  <c r="AR51" i="23" s="1"/>
  <c r="AQ49" i="23"/>
  <c r="AS46" i="23"/>
  <c r="AR46" i="23"/>
  <c r="AQ46" i="23"/>
  <c r="AS43" i="23"/>
  <c r="AR43" i="23"/>
  <c r="AQ43" i="23"/>
  <c r="AS40" i="23"/>
  <c r="AR40" i="23"/>
  <c r="AQ40" i="23"/>
  <c r="AS37" i="23"/>
  <c r="AR37" i="23"/>
  <c r="AR39" i="23" s="1"/>
  <c r="AQ37" i="23"/>
  <c r="AS34" i="23"/>
  <c r="AR34" i="23"/>
  <c r="AQ34" i="23"/>
  <c r="AS31" i="23"/>
  <c r="AR31" i="23"/>
  <c r="AQ31" i="23"/>
  <c r="AS28" i="23"/>
  <c r="AR28" i="23"/>
  <c r="AQ28" i="23"/>
  <c r="AS25" i="23"/>
  <c r="AS27" i="23" s="1"/>
  <c r="AR25" i="23"/>
  <c r="AR27" i="23" s="1"/>
  <c r="AQ25" i="23"/>
  <c r="AS22" i="23"/>
  <c r="AR22" i="23"/>
  <c r="AQ22" i="23"/>
  <c r="AS19" i="23"/>
  <c r="AR19" i="23"/>
  <c r="AQ19" i="23"/>
  <c r="AS16" i="23"/>
  <c r="AR16" i="23"/>
  <c r="AQ16" i="23"/>
  <c r="AS13" i="23"/>
  <c r="AS15" i="23" s="1"/>
  <c r="AR13" i="23"/>
  <c r="AQ13" i="23"/>
  <c r="AQ15" i="23" s="1"/>
  <c r="AP8" i="23"/>
  <c r="AP96" i="23"/>
  <c r="AI104" i="23"/>
  <c r="AI100" i="23"/>
  <c r="AI97" i="23"/>
  <c r="AI94" i="23"/>
  <c r="AH94" i="23"/>
  <c r="AI88" i="23"/>
  <c r="AH88" i="23"/>
  <c r="AI85" i="23"/>
  <c r="AH85" i="23"/>
  <c r="AI82" i="23"/>
  <c r="AH82" i="23"/>
  <c r="AI79" i="23"/>
  <c r="AH79" i="23"/>
  <c r="AI76" i="23"/>
  <c r="AH76" i="23"/>
  <c r="AI73" i="23"/>
  <c r="AH73" i="23"/>
  <c r="AI70" i="23"/>
  <c r="AH70" i="23"/>
  <c r="AI67" i="23"/>
  <c r="AH67" i="23"/>
  <c r="AI64" i="23"/>
  <c r="AI66" i="23" s="1"/>
  <c r="AH64" i="23"/>
  <c r="AI61" i="23"/>
  <c r="AH61" i="23"/>
  <c r="AI58" i="23"/>
  <c r="AH58" i="23"/>
  <c r="AI55" i="23"/>
  <c r="AH55" i="23"/>
  <c r="AI52" i="23"/>
  <c r="AH52" i="23"/>
  <c r="AI49" i="23"/>
  <c r="AH49" i="23"/>
  <c r="AI46" i="23"/>
  <c r="AH46" i="23"/>
  <c r="AI43" i="23"/>
  <c r="AH43" i="23"/>
  <c r="AI40" i="23"/>
  <c r="AH40" i="23"/>
  <c r="AI37" i="23"/>
  <c r="AH37" i="23"/>
  <c r="AI34" i="23"/>
  <c r="AI36" i="23" s="1"/>
  <c r="AH34" i="23"/>
  <c r="AH36" i="23" s="1"/>
  <c r="AI31" i="23"/>
  <c r="AH31" i="23"/>
  <c r="AI28" i="23"/>
  <c r="AH28" i="23"/>
  <c r="AI25" i="23"/>
  <c r="AH25" i="23"/>
  <c r="AI22" i="23"/>
  <c r="AI24" i="23" s="1"/>
  <c r="AH22" i="23"/>
  <c r="AH24" i="23" s="1"/>
  <c r="AI19" i="23"/>
  <c r="AH19" i="23"/>
  <c r="AI16" i="23"/>
  <c r="AI18" i="23" s="1"/>
  <c r="AH16" i="23"/>
  <c r="AH18" i="23" s="1"/>
  <c r="AI13" i="23"/>
  <c r="AH13" i="23"/>
  <c r="AI10" i="23"/>
  <c r="AI12" i="23" s="1"/>
  <c r="AH10" i="23"/>
  <c r="AS10" i="23"/>
  <c r="AS12" i="23" s="1"/>
  <c r="AR10" i="23"/>
  <c r="AR12" i="23" s="1"/>
  <c r="AQ10" i="23"/>
  <c r="AQ12" i="23" s="1"/>
  <c r="AP10" i="23"/>
  <c r="AO10" i="23"/>
  <c r="AN10" i="23"/>
  <c r="AM10" i="23"/>
  <c r="AL10" i="23"/>
  <c r="AK10" i="23"/>
  <c r="AJ10" i="23"/>
  <c r="C3" i="25" s="1"/>
  <c r="AG104" i="23"/>
  <c r="AG100" i="23"/>
  <c r="AG97" i="23"/>
  <c r="AG94" i="23"/>
  <c r="AG88" i="23"/>
  <c r="AG85" i="23"/>
  <c r="AG82" i="23"/>
  <c r="AG79" i="23"/>
  <c r="AG76" i="23"/>
  <c r="AG73" i="23"/>
  <c r="AG70" i="23"/>
  <c r="AG67" i="23"/>
  <c r="AG64" i="23"/>
  <c r="AG61" i="23"/>
  <c r="AG58" i="23"/>
  <c r="AG55" i="23"/>
  <c r="AG52" i="23"/>
  <c r="AG49" i="23"/>
  <c r="AG46" i="23"/>
  <c r="AG43" i="23"/>
  <c r="AG40" i="23"/>
  <c r="AG37" i="23"/>
  <c r="AG34" i="23"/>
  <c r="AG31" i="23"/>
  <c r="AG28" i="23"/>
  <c r="AG25" i="23"/>
  <c r="AG22" i="23"/>
  <c r="AG19" i="23"/>
  <c r="AG16" i="23"/>
  <c r="AG13" i="23"/>
  <c r="AF106" i="23"/>
  <c r="AE106" i="23"/>
  <c r="AD106" i="23"/>
  <c r="AC106" i="23"/>
  <c r="AB106" i="23"/>
  <c r="AA106" i="23"/>
  <c r="Z106" i="23"/>
  <c r="Y106" i="23"/>
  <c r="X106" i="23"/>
  <c r="AF102" i="23"/>
  <c r="AE102" i="23"/>
  <c r="AD102" i="23"/>
  <c r="AC102" i="23"/>
  <c r="AB102" i="23"/>
  <c r="AA102" i="23"/>
  <c r="Z102" i="23"/>
  <c r="Y102" i="23"/>
  <c r="AF99" i="23"/>
  <c r="AE99" i="23"/>
  <c r="AD99" i="23"/>
  <c r="AC99" i="23"/>
  <c r="AB99" i="23"/>
  <c r="AA99" i="23"/>
  <c r="Z99" i="23"/>
  <c r="Y99" i="23"/>
  <c r="AF87" i="23"/>
  <c r="AE87" i="23"/>
  <c r="AD87" i="23"/>
  <c r="AC87" i="23"/>
  <c r="AB87" i="23"/>
  <c r="AA87" i="23"/>
  <c r="Z87" i="23"/>
  <c r="Y87" i="23"/>
  <c r="AF84" i="23"/>
  <c r="AE84" i="23"/>
  <c r="AD84" i="23"/>
  <c r="AC84" i="23"/>
  <c r="AB84" i="23"/>
  <c r="AA84" i="23"/>
  <c r="Z84" i="23"/>
  <c r="Y84" i="23"/>
  <c r="AF81" i="23"/>
  <c r="AE81" i="23"/>
  <c r="AD81" i="23"/>
  <c r="AC81" i="23"/>
  <c r="AB81" i="23"/>
  <c r="AA81" i="23"/>
  <c r="Z81" i="23"/>
  <c r="Y81" i="23"/>
  <c r="AF78" i="23"/>
  <c r="AE78" i="23"/>
  <c r="AD78" i="23"/>
  <c r="AC78" i="23"/>
  <c r="AB78" i="23"/>
  <c r="AA78" i="23"/>
  <c r="Z78" i="23"/>
  <c r="Y78" i="23"/>
  <c r="AF75" i="23"/>
  <c r="AE75" i="23"/>
  <c r="AD75" i="23"/>
  <c r="AC75" i="23"/>
  <c r="AB75" i="23"/>
  <c r="AA75" i="23"/>
  <c r="Z75" i="23"/>
  <c r="Y75" i="23"/>
  <c r="X75" i="23"/>
  <c r="AF72" i="23"/>
  <c r="AF69" i="23"/>
  <c r="AE69" i="23"/>
  <c r="AD69" i="23"/>
  <c r="AC69" i="23"/>
  <c r="AB69" i="23"/>
  <c r="AA69" i="23"/>
  <c r="Z69" i="23"/>
  <c r="Y69" i="23"/>
  <c r="AF66" i="23"/>
  <c r="AE66" i="23"/>
  <c r="AD66" i="23"/>
  <c r="AC66" i="23"/>
  <c r="AB66" i="23"/>
  <c r="AA66" i="23"/>
  <c r="Z66" i="23"/>
  <c r="Y66" i="23"/>
  <c r="AF63" i="23"/>
  <c r="AE63" i="23"/>
  <c r="AD63" i="23"/>
  <c r="AC63" i="23"/>
  <c r="AB63" i="23"/>
  <c r="AA63" i="23"/>
  <c r="Z63" i="23"/>
  <c r="Y63" i="23"/>
  <c r="AF60" i="23"/>
  <c r="AE60" i="23"/>
  <c r="AD60" i="23"/>
  <c r="AC60" i="23"/>
  <c r="AB60" i="23"/>
  <c r="AA60" i="23"/>
  <c r="Z60" i="23"/>
  <c r="Y60" i="23"/>
  <c r="AF57" i="23"/>
  <c r="AE57" i="23"/>
  <c r="AD57" i="23"/>
  <c r="AC57" i="23"/>
  <c r="AB57" i="23"/>
  <c r="AA57" i="23"/>
  <c r="Z57" i="23"/>
  <c r="Y57" i="23"/>
  <c r="AF54" i="23"/>
  <c r="AE54" i="23"/>
  <c r="AD54" i="23"/>
  <c r="AC54" i="23"/>
  <c r="AB54" i="23"/>
  <c r="AA54" i="23"/>
  <c r="Z54" i="23"/>
  <c r="Y54" i="23"/>
  <c r="AF51" i="23"/>
  <c r="AE51" i="23"/>
  <c r="AD51" i="23"/>
  <c r="AC51" i="23"/>
  <c r="AB51" i="23"/>
  <c r="AA51" i="23"/>
  <c r="Z51" i="23"/>
  <c r="Y51" i="23"/>
  <c r="AF48" i="23"/>
  <c r="AE48" i="23"/>
  <c r="AD48" i="23"/>
  <c r="AC48" i="23"/>
  <c r="AB48" i="23"/>
  <c r="AA48" i="23"/>
  <c r="Z48" i="23"/>
  <c r="Y48" i="23"/>
  <c r="AF45" i="23"/>
  <c r="AE45" i="23"/>
  <c r="AD45" i="23"/>
  <c r="AC45" i="23"/>
  <c r="AB45" i="23"/>
  <c r="AA45" i="23"/>
  <c r="Z45" i="23"/>
  <c r="Y45" i="23"/>
  <c r="AF42" i="23"/>
  <c r="AE42" i="23"/>
  <c r="AD42" i="23"/>
  <c r="AC42" i="23"/>
  <c r="AB42" i="23"/>
  <c r="AA42" i="23"/>
  <c r="Z42" i="23"/>
  <c r="Y42" i="23"/>
  <c r="X39" i="23"/>
  <c r="AF36" i="23"/>
  <c r="AE36" i="23"/>
  <c r="AD36" i="23"/>
  <c r="AC36" i="23"/>
  <c r="AB36" i="23"/>
  <c r="AA36" i="23"/>
  <c r="AF33" i="23"/>
  <c r="AE33" i="23"/>
  <c r="AD33" i="23"/>
  <c r="AC33" i="23"/>
  <c r="AB33" i="23"/>
  <c r="AA33" i="23"/>
  <c r="Z33" i="23"/>
  <c r="Y33" i="23"/>
  <c r="AF30" i="23"/>
  <c r="AE30" i="23"/>
  <c r="AD30" i="23"/>
  <c r="AC30" i="23"/>
  <c r="AB30" i="23"/>
  <c r="AA30" i="23"/>
  <c r="Z30" i="23"/>
  <c r="Y30" i="23"/>
  <c r="X30" i="23"/>
  <c r="W30" i="23"/>
  <c r="AF27" i="23"/>
  <c r="AE27" i="23"/>
  <c r="AD27" i="23"/>
  <c r="AC27" i="23"/>
  <c r="AB27" i="23"/>
  <c r="AA27" i="23"/>
  <c r="Z27" i="23"/>
  <c r="Y27" i="23"/>
  <c r="AF24" i="23"/>
  <c r="AE24" i="23"/>
  <c r="AD24" i="23"/>
  <c r="AC24" i="23"/>
  <c r="AB24" i="23"/>
  <c r="AA24" i="23"/>
  <c r="Z24" i="23"/>
  <c r="Y24" i="23"/>
  <c r="AF21" i="23"/>
  <c r="AE21" i="23"/>
  <c r="AD21" i="23"/>
  <c r="AC21" i="23"/>
  <c r="AB21" i="23"/>
  <c r="AA21" i="23"/>
  <c r="Z21" i="23"/>
  <c r="Y21" i="23"/>
  <c r="AF18" i="23"/>
  <c r="AE18" i="23"/>
  <c r="AD18" i="23"/>
  <c r="AC18" i="23"/>
  <c r="AB18" i="23"/>
  <c r="AA18" i="23"/>
  <c r="Z18" i="23"/>
  <c r="Y18" i="23"/>
  <c r="AF15" i="23"/>
  <c r="AE15" i="23"/>
  <c r="AD15" i="23"/>
  <c r="AC15" i="23"/>
  <c r="AB15" i="23"/>
  <c r="AA15" i="23"/>
  <c r="Z15" i="23"/>
  <c r="Y15" i="23"/>
  <c r="AF12" i="23"/>
  <c r="AE12" i="23"/>
  <c r="AD12" i="23"/>
  <c r="AC12" i="23"/>
  <c r="AA12" i="23"/>
  <c r="Z12" i="23"/>
  <c r="Y12" i="23"/>
  <c r="U93" i="23"/>
  <c r="AF90" i="23"/>
  <c r="AE90" i="23"/>
  <c r="AD90" i="23"/>
  <c r="AC90" i="23"/>
  <c r="AB90" i="23"/>
  <c r="AA90" i="23"/>
  <c r="Z90" i="23"/>
  <c r="Y90" i="23"/>
  <c r="X84" i="23"/>
  <c r="W84" i="23"/>
  <c r="V84" i="23"/>
  <c r="U84" i="23"/>
  <c r="W81" i="23"/>
  <c r="V81" i="23"/>
  <c r="U81" i="23"/>
  <c r="X78" i="23"/>
  <c r="W78" i="23"/>
  <c r="V78" i="23"/>
  <c r="U78" i="23"/>
  <c r="W75" i="23"/>
  <c r="V75" i="23"/>
  <c r="U75" i="23"/>
  <c r="X72" i="23"/>
  <c r="W72" i="23"/>
  <c r="V72" i="23"/>
  <c r="U72" i="23"/>
  <c r="W106" i="23"/>
  <c r="V106" i="23"/>
  <c r="U106" i="23"/>
  <c r="X102" i="23"/>
  <c r="W102" i="23"/>
  <c r="V102" i="23"/>
  <c r="U102" i="23"/>
  <c r="X99" i="23"/>
  <c r="W99" i="23"/>
  <c r="V99" i="23"/>
  <c r="U99" i="23"/>
  <c r="U96" i="23"/>
  <c r="X90" i="23"/>
  <c r="W90" i="23"/>
  <c r="V90" i="23"/>
  <c r="U90" i="23"/>
  <c r="X87" i="23"/>
  <c r="W87" i="23"/>
  <c r="V87" i="23"/>
  <c r="U87" i="23"/>
  <c r="X69" i="23"/>
  <c r="W69" i="23"/>
  <c r="V69" i="23"/>
  <c r="U69" i="23"/>
  <c r="X66" i="23"/>
  <c r="W66" i="23"/>
  <c r="V66" i="23"/>
  <c r="U66" i="23"/>
  <c r="X63" i="23"/>
  <c r="W63" i="23"/>
  <c r="V63" i="23"/>
  <c r="U63" i="23"/>
  <c r="X60" i="23"/>
  <c r="W60" i="23"/>
  <c r="V60" i="23"/>
  <c r="U60" i="23"/>
  <c r="X57" i="23"/>
  <c r="W57" i="23"/>
  <c r="V57" i="23"/>
  <c r="U57" i="23"/>
  <c r="X54" i="23"/>
  <c r="W54" i="23"/>
  <c r="V54" i="23"/>
  <c r="U54" i="23"/>
  <c r="X51" i="23"/>
  <c r="W51" i="23"/>
  <c r="V51" i="23"/>
  <c r="U51" i="23"/>
  <c r="X48" i="23"/>
  <c r="W48" i="23"/>
  <c r="V48" i="23"/>
  <c r="U48" i="23"/>
  <c r="X45" i="23"/>
  <c r="W45" i="23"/>
  <c r="V45" i="23"/>
  <c r="U45" i="23"/>
  <c r="X42" i="23"/>
  <c r="W42" i="23"/>
  <c r="V42" i="23"/>
  <c r="U42" i="23"/>
  <c r="W39" i="23"/>
  <c r="V39" i="23"/>
  <c r="U39" i="23"/>
  <c r="X33" i="23"/>
  <c r="W33" i="23"/>
  <c r="V33" i="23"/>
  <c r="U33" i="23"/>
  <c r="X27" i="23"/>
  <c r="W27" i="23"/>
  <c r="V27" i="23"/>
  <c r="U27" i="23"/>
  <c r="X24" i="23"/>
  <c r="W24" i="23"/>
  <c r="V24" i="23"/>
  <c r="U24" i="23"/>
  <c r="X21" i="23"/>
  <c r="W21" i="23"/>
  <c r="V21" i="23"/>
  <c r="U21" i="23"/>
  <c r="X18" i="23"/>
  <c r="W18" i="23"/>
  <c r="V18" i="23"/>
  <c r="U18" i="23"/>
  <c r="X15" i="23"/>
  <c r="W15" i="23"/>
  <c r="V15" i="23"/>
  <c r="U15" i="23"/>
  <c r="X12" i="23"/>
  <c r="W12" i="23"/>
  <c r="V12" i="23"/>
  <c r="U12" i="23"/>
  <c r="AP112" i="23"/>
  <c r="AP104" i="23"/>
  <c r="AP110" i="23"/>
  <c r="AP111" i="23"/>
  <c r="AG10" i="23"/>
  <c r="AJ34" i="23"/>
  <c r="AJ31" i="23"/>
  <c r="AJ28" i="23"/>
  <c r="AJ43" i="23"/>
  <c r="AP123" i="23"/>
  <c r="AL113" i="23"/>
  <c r="AC9" i="24"/>
  <c r="AC8" i="24"/>
  <c r="AC7" i="24"/>
  <c r="AC5" i="24"/>
  <c r="AJ115" i="23"/>
  <c r="AJ114" i="23"/>
  <c r="AI113" i="23"/>
  <c r="G10" i="25"/>
  <c r="AJ97" i="23"/>
  <c r="D25" i="25"/>
  <c r="C25" i="25"/>
  <c r="D24" i="25"/>
  <c r="C24" i="25"/>
  <c r="D23" i="25"/>
  <c r="C23" i="25"/>
  <c r="C22" i="25"/>
  <c r="D21" i="25"/>
  <c r="C21" i="25"/>
  <c r="D18" i="25"/>
  <c r="C18" i="25"/>
  <c r="G16" i="25"/>
  <c r="E16" i="25"/>
  <c r="C16" i="25"/>
  <c r="B16" i="25"/>
  <c r="B15" i="25"/>
  <c r="B14" i="25"/>
  <c r="B13" i="25"/>
  <c r="B12" i="25"/>
  <c r="B11" i="25"/>
  <c r="B10" i="25"/>
  <c r="B9" i="25"/>
  <c r="B8" i="25"/>
  <c r="B7" i="25"/>
  <c r="B6" i="25"/>
  <c r="B5" i="25"/>
  <c r="B4" i="25"/>
  <c r="B3" i="25"/>
  <c r="D2" i="25"/>
  <c r="F2" i="25" s="1"/>
  <c r="H2" i="25" s="1"/>
  <c r="C2" i="25"/>
  <c r="E2" i="25" s="1"/>
  <c r="G2" i="25" s="1"/>
  <c r="AN143" i="21"/>
  <c r="AW142" i="21"/>
  <c r="AV142" i="21"/>
  <c r="AU142" i="21"/>
  <c r="AT142" i="21"/>
  <c r="AS142" i="21"/>
  <c r="AR142" i="21"/>
  <c r="AQ142" i="21"/>
  <c r="AP142" i="21"/>
  <c r="AO142" i="21"/>
  <c r="AN142" i="21"/>
  <c r="AN138" i="21"/>
  <c r="AN124" i="21"/>
  <c r="P124" i="21"/>
  <c r="AN123" i="21"/>
  <c r="AN122" i="21"/>
  <c r="AN119" i="21"/>
  <c r="AN118" i="21"/>
  <c r="AM118" i="21"/>
  <c r="I112" i="21"/>
  <c r="AN111" i="21"/>
  <c r="AN108" i="21"/>
  <c r="AN107" i="21"/>
  <c r="AM107" i="21"/>
  <c r="U107" i="21"/>
  <c r="AN105" i="21"/>
  <c r="AN104" i="21"/>
  <c r="AM104" i="21"/>
  <c r="U104" i="21"/>
  <c r="AN102" i="21"/>
  <c r="AN101" i="21"/>
  <c r="AM101" i="21"/>
  <c r="U101" i="21"/>
  <c r="AN98" i="21"/>
  <c r="AN97" i="21"/>
  <c r="U97" i="21"/>
  <c r="AC95" i="21"/>
  <c r="AB95" i="21"/>
  <c r="AA95" i="21"/>
  <c r="AN94" i="21"/>
  <c r="AN93" i="21"/>
  <c r="AN95" i="21"/>
  <c r="AM93" i="21"/>
  <c r="AC92" i="21"/>
  <c r="AB92" i="21"/>
  <c r="AA92" i="21"/>
  <c r="AN91" i="21"/>
  <c r="AN90" i="21"/>
  <c r="AM90" i="21"/>
  <c r="AC89" i="21"/>
  <c r="AB89" i="21"/>
  <c r="AA89" i="21"/>
  <c r="AN88" i="21"/>
  <c r="AN87" i="21"/>
  <c r="AM87" i="21"/>
  <c r="T87" i="21"/>
  <c r="S87" i="21"/>
  <c r="R87" i="21"/>
  <c r="Q87" i="21"/>
  <c r="AC86" i="21"/>
  <c r="AB86" i="21"/>
  <c r="AA86" i="21"/>
  <c r="AN85" i="21"/>
  <c r="AN84" i="21"/>
  <c r="AM84" i="21"/>
  <c r="AB83" i="21"/>
  <c r="AA83" i="21"/>
  <c r="AN82" i="21"/>
  <c r="AN83" i="21"/>
  <c r="AN81" i="21"/>
  <c r="AM81" i="21"/>
  <c r="AC80" i="21"/>
  <c r="AB80" i="21"/>
  <c r="AA80" i="21"/>
  <c r="AN79" i="21"/>
  <c r="AN78" i="21"/>
  <c r="AM78" i="21"/>
  <c r="P78" i="21"/>
  <c r="AB76" i="21"/>
  <c r="AA76" i="21"/>
  <c r="AN75" i="21"/>
  <c r="AN74" i="21"/>
  <c r="AM74" i="21"/>
  <c r="AN72" i="21"/>
  <c r="AN71" i="21"/>
  <c r="AM71" i="21"/>
  <c r="AN69" i="21"/>
  <c r="AN68" i="21"/>
  <c r="AM68" i="21"/>
  <c r="T68" i="21"/>
  <c r="S68" i="21"/>
  <c r="R68" i="21"/>
  <c r="Q68" i="21"/>
  <c r="AB67" i="21"/>
  <c r="AA67" i="21"/>
  <c r="AN66" i="21"/>
  <c r="AN65" i="21"/>
  <c r="AM65" i="21"/>
  <c r="AN63" i="21"/>
  <c r="AN62" i="21"/>
  <c r="AM62" i="21"/>
  <c r="AN60" i="21"/>
  <c r="AN59" i="21"/>
  <c r="AM59" i="21"/>
  <c r="T59" i="21"/>
  <c r="S59" i="21"/>
  <c r="R59" i="21"/>
  <c r="Q59" i="21"/>
  <c r="AL57" i="21"/>
  <c r="AB57" i="21"/>
  <c r="AA57" i="21"/>
  <c r="AN56" i="21"/>
  <c r="AN55" i="21"/>
  <c r="AM55" i="21"/>
  <c r="AN53" i="21"/>
  <c r="AN52" i="21"/>
  <c r="AM52" i="21"/>
  <c r="AN50" i="21"/>
  <c r="AN49" i="21"/>
  <c r="AM49" i="21"/>
  <c r="AB48" i="21"/>
  <c r="AA48" i="21"/>
  <c r="AN47" i="21"/>
  <c r="AN46" i="21"/>
  <c r="AM46" i="21"/>
  <c r="AB45" i="21"/>
  <c r="AA45" i="21"/>
  <c r="AN44" i="21"/>
  <c r="AN43" i="21"/>
  <c r="AM43" i="21"/>
  <c r="AN41" i="21"/>
  <c r="AB40" i="21"/>
  <c r="AM40" i="21"/>
  <c r="AB39" i="21"/>
  <c r="AA39" i="21"/>
  <c r="AN38" i="21"/>
  <c r="AN37" i="21"/>
  <c r="AM37" i="21"/>
  <c r="AN35" i="21"/>
  <c r="AN34" i="21"/>
  <c r="AN36" i="21"/>
  <c r="AM34" i="21"/>
  <c r="AN32" i="21"/>
  <c r="AN31" i="21"/>
  <c r="AM31" i="21"/>
  <c r="P31" i="21"/>
  <c r="AN29" i="21"/>
  <c r="AN28" i="21"/>
  <c r="AM28" i="21"/>
  <c r="AL27" i="21"/>
  <c r="AN26" i="21"/>
  <c r="AN27" i="21"/>
  <c r="AN25" i="21"/>
  <c r="AM25" i="21"/>
  <c r="AN23" i="21"/>
  <c r="AN22" i="21"/>
  <c r="AM22" i="21"/>
  <c r="AL20" i="21"/>
  <c r="AN19" i="21"/>
  <c r="AN18" i="21"/>
  <c r="AM18" i="21"/>
  <c r="AN16" i="21"/>
  <c r="AN15" i="21"/>
  <c r="AM15" i="21"/>
  <c r="AY14" i="21"/>
  <c r="AA14" i="21"/>
  <c r="AN13" i="21"/>
  <c r="AN12" i="21"/>
  <c r="AM12" i="21"/>
  <c r="P12" i="21"/>
  <c r="AO8" i="21"/>
  <c r="AO53" i="21"/>
  <c r="AN76" i="21"/>
  <c r="AN99" i="21"/>
  <c r="AN89" i="21"/>
  <c r="AO43" i="21"/>
  <c r="AO84" i="21"/>
  <c r="AO79" i="21"/>
  <c r="AO50" i="21"/>
  <c r="AO18" i="21"/>
  <c r="AO46" i="21"/>
  <c r="O72" i="23"/>
  <c r="O71" i="23"/>
  <c r="O70" i="23"/>
  <c r="O69" i="23"/>
  <c r="O68" i="23"/>
  <c r="O67" i="23"/>
  <c r="N72" i="23"/>
  <c r="N71" i="23"/>
  <c r="N70" i="23"/>
  <c r="N69" i="23"/>
  <c r="N68" i="23"/>
  <c r="N67" i="23"/>
  <c r="M72" i="23"/>
  <c r="M71" i="23"/>
  <c r="M70" i="23"/>
  <c r="M69" i="23"/>
  <c r="M68" i="23"/>
  <c r="M67" i="23"/>
  <c r="L72" i="23"/>
  <c r="L71" i="23"/>
  <c r="L70" i="23"/>
  <c r="L69" i="23"/>
  <c r="L68" i="23"/>
  <c r="L67" i="23"/>
  <c r="C2" i="24"/>
  <c r="E2" i="24" s="1"/>
  <c r="G2" i="24" s="1"/>
  <c r="B2" i="24"/>
  <c r="D2" i="24" s="1"/>
  <c r="F2" i="24" s="1"/>
  <c r="A17" i="24"/>
  <c r="A16" i="24"/>
  <c r="A14" i="24"/>
  <c r="A15" i="24"/>
  <c r="A13" i="24"/>
  <c r="A12" i="24"/>
  <c r="A11" i="24"/>
  <c r="A10" i="24"/>
  <c r="A9" i="24"/>
  <c r="A8" i="24"/>
  <c r="A7" i="24"/>
  <c r="A5" i="24"/>
  <c r="A4" i="24"/>
  <c r="D15" i="25"/>
  <c r="AJ91" i="23"/>
  <c r="AJ100" i="23"/>
  <c r="AJ94" i="23"/>
  <c r="AJ88" i="23"/>
  <c r="AJ85" i="23"/>
  <c r="AJ82" i="23"/>
  <c r="C11" i="25" s="1"/>
  <c r="F10" i="25"/>
  <c r="E10" i="25"/>
  <c r="D10" i="25"/>
  <c r="AJ79" i="23"/>
  <c r="AJ76" i="23"/>
  <c r="AJ73" i="23"/>
  <c r="AJ70" i="23"/>
  <c r="AJ67" i="23"/>
  <c r="AJ64" i="23"/>
  <c r="C8" i="25" s="1"/>
  <c r="AJ61" i="23"/>
  <c r="AJ58" i="23"/>
  <c r="AJ55" i="23"/>
  <c r="AJ52" i="23"/>
  <c r="AJ49" i="23"/>
  <c r="E6" i="25" s="1"/>
  <c r="AJ40" i="23"/>
  <c r="AJ25" i="23"/>
  <c r="AJ22" i="23"/>
  <c r="AJ19" i="23"/>
  <c r="AJ16" i="23"/>
  <c r="AJ13" i="23"/>
  <c r="AK114" i="23"/>
  <c r="AK115" i="23"/>
  <c r="AK97" i="23"/>
  <c r="AK76" i="23"/>
  <c r="AK40" i="23"/>
  <c r="AK67" i="23"/>
  <c r="AK22" i="23"/>
  <c r="AK85" i="23"/>
  <c r="AK58" i="23"/>
  <c r="AK13" i="23"/>
  <c r="AK49" i="23"/>
  <c r="AK94" i="23"/>
  <c r="AK55" i="23"/>
  <c r="AK25" i="23"/>
  <c r="AK82" i="23"/>
  <c r="AK70" i="23"/>
  <c r="AK100" i="23"/>
  <c r="AK79" i="23"/>
  <c r="AK19" i="23"/>
  <c r="AK88" i="23"/>
  <c r="AK64" i="23"/>
  <c r="AK43" i="23"/>
  <c r="AK61" i="23"/>
  <c r="AK73" i="23"/>
  <c r="AK52" i="23"/>
  <c r="AK16" i="23"/>
  <c r="AK91" i="23"/>
  <c r="AK46" i="23"/>
  <c r="E4" i="25"/>
  <c r="AN14" i="21"/>
  <c r="AN20" i="21"/>
  <c r="AO41" i="21"/>
  <c r="AO22" i="21"/>
  <c r="AO65" i="21"/>
  <c r="AO81" i="21"/>
  <c r="AO88" i="21"/>
  <c r="AO29" i="21"/>
  <c r="AN51" i="21"/>
  <c r="AN61" i="21"/>
  <c r="AO60" i="21"/>
  <c r="AO38" i="21"/>
  <c r="AO35" i="21"/>
  <c r="AO66" i="21"/>
  <c r="AO102" i="21"/>
  <c r="AO90" i="21"/>
  <c r="AO28" i="21"/>
  <c r="AO52" i="21"/>
  <c r="AO54" i="21"/>
  <c r="AO37" i="21"/>
  <c r="AO56" i="21"/>
  <c r="AO93" i="21"/>
  <c r="AO124" i="21"/>
  <c r="AO101" i="21"/>
  <c r="AO15" i="21"/>
  <c r="AO32" i="21"/>
  <c r="AO34" i="21"/>
  <c r="AO59" i="21"/>
  <c r="AO98" i="21"/>
  <c r="AO105" i="21"/>
  <c r="AO104" i="21"/>
  <c r="AO106" i="21"/>
  <c r="AO31" i="21"/>
  <c r="AO26" i="21"/>
  <c r="AO75" i="21"/>
  <c r="AO85" i="21"/>
  <c r="AO86" i="21"/>
  <c r="AO118" i="21"/>
  <c r="AO107" i="21"/>
  <c r="AO12" i="21"/>
  <c r="AO19" i="21"/>
  <c r="AO20" i="21"/>
  <c r="AO78" i="21"/>
  <c r="AO87" i="21"/>
  <c r="AO123" i="21"/>
  <c r="AO119" i="21"/>
  <c r="AO82" i="21"/>
  <c r="AP8" i="21"/>
  <c r="AP47" i="21"/>
  <c r="AO91" i="21"/>
  <c r="AO74" i="21"/>
  <c r="AO143" i="21"/>
  <c r="AO122" i="21"/>
  <c r="AN24" i="21"/>
  <c r="AP34" i="21"/>
  <c r="AP63" i="21"/>
  <c r="AP90" i="21"/>
  <c r="AN30" i="21"/>
  <c r="AP53" i="21"/>
  <c r="AP66" i="21"/>
  <c r="AO103" i="21"/>
  <c r="AN45" i="21"/>
  <c r="AN92" i="21"/>
  <c r="AN103" i="21"/>
  <c r="AK31" i="23"/>
  <c r="AK34" i="23"/>
  <c r="AK36" i="23" s="1"/>
  <c r="AK28" i="23"/>
  <c r="AN144" i="21"/>
  <c r="AN73" i="21"/>
  <c r="AN106" i="21"/>
  <c r="AO89" i="21"/>
  <c r="AN70" i="21"/>
  <c r="AN33" i="21"/>
  <c r="AJ46" i="23"/>
  <c r="AN57" i="21"/>
  <c r="AN67" i="21"/>
  <c r="AN86" i="21"/>
  <c r="AN109" i="21"/>
  <c r="AO36" i="21"/>
  <c r="AO92" i="21"/>
  <c r="AN17" i="21"/>
  <c r="AN39" i="21"/>
  <c r="AP18" i="21"/>
  <c r="AP85" i="21"/>
  <c r="AP82" i="21"/>
  <c r="AP102" i="21"/>
  <c r="AP108" i="21"/>
  <c r="AO80" i="21"/>
  <c r="AO72" i="21"/>
  <c r="AO25" i="21"/>
  <c r="AO27" i="21"/>
  <c r="AO44" i="21"/>
  <c r="AO45" i="21"/>
  <c r="AO55" i="21"/>
  <c r="AO63" i="21"/>
  <c r="AO108" i="21"/>
  <c r="AO109" i="21"/>
  <c r="AO94" i="21"/>
  <c r="AO95" i="21"/>
  <c r="AO68" i="21"/>
  <c r="AP35" i="21"/>
  <c r="AP22" i="21"/>
  <c r="AP19" i="21"/>
  <c r="AP25" i="21"/>
  <c r="AP84" i="21"/>
  <c r="AP111" i="21"/>
  <c r="AO71" i="21"/>
  <c r="AO47" i="21"/>
  <c r="AO48" i="21"/>
  <c r="AO23" i="21"/>
  <c r="AO24" i="21"/>
  <c r="AO49" i="21"/>
  <c r="AO51" i="21"/>
  <c r="AO62" i="21"/>
  <c r="AO69" i="21"/>
  <c r="AO111" i="21"/>
  <c r="AO97" i="21"/>
  <c r="AO99" i="21"/>
  <c r="AN48" i="21"/>
  <c r="AN54" i="21"/>
  <c r="AN64" i="21"/>
  <c r="AN80" i="21"/>
  <c r="AN120" i="21"/>
  <c r="AO144" i="21"/>
  <c r="AO57" i="21"/>
  <c r="AO16" i="21"/>
  <c r="AO17" i="21"/>
  <c r="AN40" i="21"/>
  <c r="AN42" i="21"/>
  <c r="AP40" i="21"/>
  <c r="AO40" i="21"/>
  <c r="AO42" i="21"/>
  <c r="AO13" i="21"/>
  <c r="AO14" i="21"/>
  <c r="C10" i="25"/>
  <c r="H10" i="25"/>
  <c r="AG106" i="23"/>
  <c r="D12" i="25"/>
  <c r="D27" i="25"/>
  <c r="AP38" i="21"/>
  <c r="AP52" i="21"/>
  <c r="AP75" i="21"/>
  <c r="AP28" i="21"/>
  <c r="AP119" i="21"/>
  <c r="AP104" i="21"/>
  <c r="AP13" i="21"/>
  <c r="AO76" i="21"/>
  <c r="AO83" i="21"/>
  <c r="AP143" i="21"/>
  <c r="AP144" i="21"/>
  <c r="AP67" i="21"/>
  <c r="AP16" i="21"/>
  <c r="AP118" i="21"/>
  <c r="AP97" i="21"/>
  <c r="AP43" i="21"/>
  <c r="AP88" i="21"/>
  <c r="AP65" i="21"/>
  <c r="AP98" i="21"/>
  <c r="AP59" i="21"/>
  <c r="AO39" i="21"/>
  <c r="AO64" i="21"/>
  <c r="AP87" i="21"/>
  <c r="AP89" i="21"/>
  <c r="AP122" i="21"/>
  <c r="AP32" i="21"/>
  <c r="AP71" i="21"/>
  <c r="AP55" i="21"/>
  <c r="AO30" i="21"/>
  <c r="AO70" i="21"/>
  <c r="AO33" i="21"/>
  <c r="AP39" i="21"/>
  <c r="AO67" i="21"/>
  <c r="AP124" i="21"/>
  <c r="AP101" i="21"/>
  <c r="AP103" i="21"/>
  <c r="AP68" i="21"/>
  <c r="AP23" i="21"/>
  <c r="AP24" i="21"/>
  <c r="AP50" i="21"/>
  <c r="AP37" i="21"/>
  <c r="AP94" i="21"/>
  <c r="AP60" i="21"/>
  <c r="AP61" i="21"/>
  <c r="AP56" i="21"/>
  <c r="AP12" i="21"/>
  <c r="AP69" i="21"/>
  <c r="AP105" i="21"/>
  <c r="AP106" i="21"/>
  <c r="AP79" i="21"/>
  <c r="AP29" i="21"/>
  <c r="AP30" i="21"/>
  <c r="AP49" i="21"/>
  <c r="AP51" i="21"/>
  <c r="AP72" i="21"/>
  <c r="AP73" i="21"/>
  <c r="AP46" i="21"/>
  <c r="AP48" i="21"/>
  <c r="AP44" i="21"/>
  <c r="AP26" i="21"/>
  <c r="AP27" i="21"/>
  <c r="AP107" i="21"/>
  <c r="AP109" i="21"/>
  <c r="AP123" i="21"/>
  <c r="AP31" i="21"/>
  <c r="AP33" i="21"/>
  <c r="AP41" i="21"/>
  <c r="AP42" i="21"/>
  <c r="AQ8" i="21"/>
  <c r="AP93" i="21"/>
  <c r="AP91" i="21"/>
  <c r="AP92" i="21"/>
  <c r="AP78" i="21"/>
  <c r="AP80" i="21"/>
  <c r="AP81" i="21"/>
  <c r="AP83" i="21"/>
  <c r="AP62" i="21"/>
  <c r="AP64" i="21"/>
  <c r="AP15" i="21"/>
  <c r="AP17" i="21"/>
  <c r="AP74" i="21"/>
  <c r="AP76" i="21"/>
  <c r="AO120" i="21"/>
  <c r="AO61" i="21"/>
  <c r="AP36" i="21"/>
  <c r="AP54" i="21"/>
  <c r="AL31" i="23"/>
  <c r="AL34" i="23"/>
  <c r="AL28" i="23"/>
  <c r="AL82" i="23"/>
  <c r="AL16" i="23"/>
  <c r="AL43" i="23"/>
  <c r="AL13" i="23"/>
  <c r="AL76" i="23"/>
  <c r="AL40" i="23"/>
  <c r="AL49" i="23"/>
  <c r="AL91" i="23"/>
  <c r="AL58" i="23"/>
  <c r="AL22" i="23"/>
  <c r="AL97" i="23"/>
  <c r="AL55" i="23"/>
  <c r="AL88" i="23"/>
  <c r="AL100" i="23"/>
  <c r="AL94" i="23"/>
  <c r="AL114" i="23"/>
  <c r="AL61" i="23"/>
  <c r="AK113" i="23"/>
  <c r="AL73" i="23"/>
  <c r="AL52" i="23"/>
  <c r="AL115" i="23"/>
  <c r="AL25" i="23"/>
  <c r="AL85" i="23"/>
  <c r="AL64" i="23"/>
  <c r="AL67" i="23"/>
  <c r="AL79" i="23"/>
  <c r="AL19" i="23"/>
  <c r="AL70" i="23"/>
  <c r="AP86" i="21"/>
  <c r="AL46" i="23"/>
  <c r="AP20" i="21"/>
  <c r="AO73" i="21"/>
  <c r="AP99" i="21"/>
  <c r="AP120" i="21"/>
  <c r="AP45" i="21"/>
  <c r="AP14" i="21"/>
  <c r="AP95" i="21"/>
  <c r="AP57" i="21"/>
  <c r="AP70" i="21"/>
  <c r="AQ91" i="21"/>
  <c r="AQ124" i="21"/>
  <c r="AQ72" i="21"/>
  <c r="AQ49" i="21"/>
  <c r="AQ51" i="21"/>
  <c r="AQ32" i="21"/>
  <c r="AQ41" i="21"/>
  <c r="AQ105" i="21"/>
  <c r="AQ22" i="21"/>
  <c r="AQ75" i="21"/>
  <c r="AQ94" i="21"/>
  <c r="AQ68" i="21"/>
  <c r="AQ25" i="21"/>
  <c r="AQ98" i="21"/>
  <c r="AQ65" i="21"/>
  <c r="AQ67" i="21"/>
  <c r="AQ74" i="21"/>
  <c r="AQ31" i="21"/>
  <c r="AQ123" i="21"/>
  <c r="AQ101" i="21"/>
  <c r="AQ40" i="21"/>
  <c r="AQ38" i="21"/>
  <c r="AQ16" i="21"/>
  <c r="AQ79" i="21"/>
  <c r="AQ19" i="21"/>
  <c r="AQ66" i="21"/>
  <c r="AQ37" i="21"/>
  <c r="AQ85" i="21"/>
  <c r="AQ34" i="21"/>
  <c r="AQ108" i="21"/>
  <c r="AQ56" i="21"/>
  <c r="AQ111" i="21"/>
  <c r="AR8" i="21"/>
  <c r="AQ119" i="21"/>
  <c r="AQ97" i="21"/>
  <c r="AQ18" i="21"/>
  <c r="AQ20" i="21"/>
  <c r="AQ104" i="21"/>
  <c r="AQ15" i="21"/>
  <c r="AQ17" i="21"/>
  <c r="AQ93" i="21"/>
  <c r="AQ55" i="21"/>
  <c r="AQ90" i="21"/>
  <c r="AQ92" i="21"/>
  <c r="AQ62" i="21"/>
  <c r="AQ13" i="21"/>
  <c r="AQ71" i="21"/>
  <c r="AQ73" i="21"/>
  <c r="AQ118" i="21"/>
  <c r="AQ120" i="21"/>
  <c r="AQ69" i="21"/>
  <c r="AQ52" i="21"/>
  <c r="AQ82" i="21"/>
  <c r="AQ35" i="21"/>
  <c r="AQ36" i="21"/>
  <c r="AQ122" i="21"/>
  <c r="AQ23" i="21"/>
  <c r="AQ24" i="21"/>
  <c r="AQ102" i="21"/>
  <c r="AQ29" i="21"/>
  <c r="AQ53" i="21"/>
  <c r="AQ54" i="21"/>
  <c r="AQ59" i="21"/>
  <c r="AQ50" i="21"/>
  <c r="AQ87" i="21"/>
  <c r="AQ43" i="21"/>
  <c r="AQ45" i="21"/>
  <c r="AQ42" i="21"/>
  <c r="AQ63" i="21"/>
  <c r="AQ28" i="21"/>
  <c r="AQ30" i="21"/>
  <c r="AQ78" i="21"/>
  <c r="AQ80" i="21"/>
  <c r="AQ44" i="21"/>
  <c r="AQ12" i="21"/>
  <c r="AQ107" i="21"/>
  <c r="AQ46" i="21"/>
  <c r="AQ143" i="21"/>
  <c r="AQ144" i="21"/>
  <c r="AQ88" i="21"/>
  <c r="AQ47" i="21"/>
  <c r="AQ81" i="21"/>
  <c r="AQ83" i="21"/>
  <c r="AQ26" i="21"/>
  <c r="AQ84" i="21"/>
  <c r="AQ86" i="21"/>
  <c r="AQ60" i="21"/>
  <c r="AM34" i="23"/>
  <c r="AM28" i="23"/>
  <c r="B6" i="24" s="1"/>
  <c r="AM31" i="23"/>
  <c r="D6" i="24" s="1"/>
  <c r="AM97" i="23"/>
  <c r="D14" i="24" s="1"/>
  <c r="AM91" i="23"/>
  <c r="AM85" i="23"/>
  <c r="D12" i="24" s="1"/>
  <c r="AM73" i="23"/>
  <c r="B11" i="24" s="1"/>
  <c r="AM94" i="23"/>
  <c r="B14" i="24" s="1"/>
  <c r="AM13" i="23"/>
  <c r="D4" i="24" s="1"/>
  <c r="AM49" i="23"/>
  <c r="D8" i="24" s="1"/>
  <c r="AM67" i="23"/>
  <c r="D10" i="24" s="1"/>
  <c r="AM76" i="23"/>
  <c r="D11" i="24" s="1"/>
  <c r="AM61" i="23"/>
  <c r="F9" i="24" s="1"/>
  <c r="AM82" i="23"/>
  <c r="B12" i="24" s="1"/>
  <c r="AM70" i="23"/>
  <c r="F10" i="24" s="1"/>
  <c r="AM16" i="23"/>
  <c r="F4" i="24" s="1"/>
  <c r="AM52" i="23"/>
  <c r="F8" i="24" s="1"/>
  <c r="AM88" i="23"/>
  <c r="F12" i="24" s="1"/>
  <c r="AM114" i="23"/>
  <c r="AM100" i="23"/>
  <c r="F14" i="24" s="1"/>
  <c r="AM19" i="23"/>
  <c r="B5" i="24" s="1"/>
  <c r="AM43" i="23"/>
  <c r="F7" i="24" s="1"/>
  <c r="AM55" i="23"/>
  <c r="B9" i="24" s="1"/>
  <c r="AM37" i="23"/>
  <c r="B7" i="24" s="1"/>
  <c r="AM115" i="23"/>
  <c r="AM58" i="23"/>
  <c r="D9" i="24" s="1"/>
  <c r="AM40" i="23"/>
  <c r="D7" i="24" s="1"/>
  <c r="AM79" i="23"/>
  <c r="F11" i="24" s="1"/>
  <c r="AM25" i="23"/>
  <c r="F5" i="24" s="1"/>
  <c r="AM64" i="23"/>
  <c r="B10" i="24" s="1"/>
  <c r="AM22" i="23"/>
  <c r="D5" i="24" s="1"/>
  <c r="AM46" i="23"/>
  <c r="B8" i="24" s="1"/>
  <c r="AQ109" i="21"/>
  <c r="AQ89" i="21"/>
  <c r="AQ76" i="21"/>
  <c r="AQ95" i="21"/>
  <c r="AQ106" i="21"/>
  <c r="AQ99" i="21"/>
  <c r="AQ27" i="21"/>
  <c r="AQ48" i="21"/>
  <c r="AQ64" i="21"/>
  <c r="AQ103" i="21"/>
  <c r="AQ70" i="21"/>
  <c r="AQ39" i="21"/>
  <c r="AQ14" i="21"/>
  <c r="AR47" i="21"/>
  <c r="AR91" i="21"/>
  <c r="AR56" i="21"/>
  <c r="AR40" i="21"/>
  <c r="AR143" i="21"/>
  <c r="AR144" i="21"/>
  <c r="AR78" i="21"/>
  <c r="AR28" i="21"/>
  <c r="AR59" i="21"/>
  <c r="AR90" i="21"/>
  <c r="AR92" i="21"/>
  <c r="AR12" i="21"/>
  <c r="AR72" i="21"/>
  <c r="AR13" i="21"/>
  <c r="AR123" i="21"/>
  <c r="AR124" i="21"/>
  <c r="AR111" i="21"/>
  <c r="AR62" i="21"/>
  <c r="AR75" i="21"/>
  <c r="AR46" i="21"/>
  <c r="AR68" i="21"/>
  <c r="AR119" i="21"/>
  <c r="AR34" i="21"/>
  <c r="AR26" i="21"/>
  <c r="AR118" i="21"/>
  <c r="AR98" i="21"/>
  <c r="AR37" i="21"/>
  <c r="AR108" i="21"/>
  <c r="AR81" i="21"/>
  <c r="AR22" i="21"/>
  <c r="AR94" i="21"/>
  <c r="AR105" i="21"/>
  <c r="AR122" i="21"/>
  <c r="AR16" i="21"/>
  <c r="AR32" i="21"/>
  <c r="AR63" i="21"/>
  <c r="AR79" i="21"/>
  <c r="AR102" i="21"/>
  <c r="AR107" i="21"/>
  <c r="AR109" i="21"/>
  <c r="AR15" i="21"/>
  <c r="AR93" i="21"/>
  <c r="AR53" i="21"/>
  <c r="AR85" i="21"/>
  <c r="AR101" i="21"/>
  <c r="AR103" i="21"/>
  <c r="AR29" i="21"/>
  <c r="AR49" i="21"/>
  <c r="AR35" i="21"/>
  <c r="AR66" i="21"/>
  <c r="AR55" i="21"/>
  <c r="AR50" i="21"/>
  <c r="AR87" i="21"/>
  <c r="AR104" i="21"/>
  <c r="AR38" i="21"/>
  <c r="AR71" i="21"/>
  <c r="AR73" i="21"/>
  <c r="AR44" i="21"/>
  <c r="AR65" i="21"/>
  <c r="AR67" i="21"/>
  <c r="AR43" i="21"/>
  <c r="AR31" i="21"/>
  <c r="AR41" i="21"/>
  <c r="AR60" i="21"/>
  <c r="AR82" i="21"/>
  <c r="AR23" i="21"/>
  <c r="AR97" i="21"/>
  <c r="AR99" i="21"/>
  <c r="AS8" i="21"/>
  <c r="AR25" i="21"/>
  <c r="AR27" i="21"/>
  <c r="AR52" i="21"/>
  <c r="AR84" i="21"/>
  <c r="AR74" i="21"/>
  <c r="AR76" i="21"/>
  <c r="AR88" i="21"/>
  <c r="AR89" i="21"/>
  <c r="AR24" i="21"/>
  <c r="AR17" i="21"/>
  <c r="AR14" i="21"/>
  <c r="AR42" i="21"/>
  <c r="AR57" i="21"/>
  <c r="AR39" i="21"/>
  <c r="AR120" i="21"/>
  <c r="AR36" i="21"/>
  <c r="AR64" i="21"/>
  <c r="AR69" i="21"/>
  <c r="AR70" i="21"/>
  <c r="AR83" i="21"/>
  <c r="AR54" i="21"/>
  <c r="AR86" i="21"/>
  <c r="AR18" i="21"/>
  <c r="AR19" i="21"/>
  <c r="AQ33" i="21"/>
  <c r="AQ61" i="21"/>
  <c r="AQ57" i="21"/>
  <c r="AN34" i="23"/>
  <c r="AN28" i="23"/>
  <c r="AN31" i="23"/>
  <c r="AN46" i="23"/>
  <c r="AN94" i="23"/>
  <c r="AN114" i="23"/>
  <c r="AN61" i="23"/>
  <c r="AN55" i="23"/>
  <c r="AN43" i="23"/>
  <c r="AM113" i="23"/>
  <c r="B22" i="24" s="1"/>
  <c r="AN85" i="23"/>
  <c r="AN70" i="23"/>
  <c r="AN16" i="23"/>
  <c r="AN100" i="23"/>
  <c r="AN79" i="23"/>
  <c r="AN37" i="23"/>
  <c r="AN73" i="23"/>
  <c r="AN19" i="23"/>
  <c r="AN64" i="23"/>
  <c r="AN13" i="23"/>
  <c r="AN88" i="23"/>
  <c r="AN97" i="23"/>
  <c r="AN49" i="23"/>
  <c r="AN67" i="23"/>
  <c r="AN40" i="23"/>
  <c r="AN25" i="23"/>
  <c r="AN52" i="23"/>
  <c r="AN58" i="23"/>
  <c r="AN22" i="23"/>
  <c r="AN91" i="23"/>
  <c r="AN93" i="23" s="1"/>
  <c r="AN115" i="23"/>
  <c r="AN76" i="23"/>
  <c r="AR30" i="21"/>
  <c r="AR45" i="21"/>
  <c r="AR51" i="21"/>
  <c r="AR48" i="21"/>
  <c r="AQ8" i="23"/>
  <c r="AQ96" i="23"/>
  <c r="AR20" i="21"/>
  <c r="AR80" i="21"/>
  <c r="AR106" i="21"/>
  <c r="AR33" i="21"/>
  <c r="AR95" i="21"/>
  <c r="AS94" i="21"/>
  <c r="AS49" i="21"/>
  <c r="AS82" i="21"/>
  <c r="AS59" i="21"/>
  <c r="AS119" i="21"/>
  <c r="AS120" i="21"/>
  <c r="AS23" i="21"/>
  <c r="AS28" i="21"/>
  <c r="AS19" i="21"/>
  <c r="AS20" i="21"/>
  <c r="AS108" i="21"/>
  <c r="AS88" i="21"/>
  <c r="AS143" i="21"/>
  <c r="AS144" i="21"/>
  <c r="AS18" i="21"/>
  <c r="AS60" i="21"/>
  <c r="AS41" i="21"/>
  <c r="AS42" i="21"/>
  <c r="AS118" i="21"/>
  <c r="AS13" i="21"/>
  <c r="AS37" i="21"/>
  <c r="AS46" i="21"/>
  <c r="AS72" i="21"/>
  <c r="AS66" i="21"/>
  <c r="AS16" i="21"/>
  <c r="AS29" i="21"/>
  <c r="AS55" i="21"/>
  <c r="AS111" i="21"/>
  <c r="AS104" i="21"/>
  <c r="AS44" i="21"/>
  <c r="AS87" i="21"/>
  <c r="AS69" i="21"/>
  <c r="AS97" i="21"/>
  <c r="AS12" i="21"/>
  <c r="AS14" i="21"/>
  <c r="AS15" i="21"/>
  <c r="AS101" i="21"/>
  <c r="AS63" i="21"/>
  <c r="AS122" i="21"/>
  <c r="AS68" i="21"/>
  <c r="AS70" i="21"/>
  <c r="AS31" i="21"/>
  <c r="AS84" i="21"/>
  <c r="AS86" i="21"/>
  <c r="AS98" i="21"/>
  <c r="AS90" i="21"/>
  <c r="AS85" i="21"/>
  <c r="AS47" i="21"/>
  <c r="AS71" i="21"/>
  <c r="AS105" i="21"/>
  <c r="AS34" i="21"/>
  <c r="AS79" i="21"/>
  <c r="AS40" i="21"/>
  <c r="AS52" i="21"/>
  <c r="AS75" i="21"/>
  <c r="AS35" i="21"/>
  <c r="AS78" i="21"/>
  <c r="AS80" i="21"/>
  <c r="AS93" i="21"/>
  <c r="AS95" i="21"/>
  <c r="AS123" i="21"/>
  <c r="AT8" i="21"/>
  <c r="AS32" i="21"/>
  <c r="AS56" i="21"/>
  <c r="AS57" i="21"/>
  <c r="AS124" i="21"/>
  <c r="AS22" i="21"/>
  <c r="AS24" i="21"/>
  <c r="AS25" i="21"/>
  <c r="AS27" i="21"/>
  <c r="AS62" i="21"/>
  <c r="AS64" i="21"/>
  <c r="AS65" i="21"/>
  <c r="AS102" i="21"/>
  <c r="AS74" i="21"/>
  <c r="AS76" i="21"/>
  <c r="AS91" i="21"/>
  <c r="AS26" i="21"/>
  <c r="AS43" i="21"/>
  <c r="AS45" i="21"/>
  <c r="AS38" i="21"/>
  <c r="AS39" i="21"/>
  <c r="AS50" i="21"/>
  <c r="AS81" i="21"/>
  <c r="AS107" i="21"/>
  <c r="AS109" i="21"/>
  <c r="AS53" i="21"/>
  <c r="AS92" i="21"/>
  <c r="AS73" i="21"/>
  <c r="AS67" i="21"/>
  <c r="AS89" i="21"/>
  <c r="AS33" i="21"/>
  <c r="AR61" i="21"/>
  <c r="AO31" i="23"/>
  <c r="AO34" i="23"/>
  <c r="AO28" i="23"/>
  <c r="AO37" i="23"/>
  <c r="AO85" i="23"/>
  <c r="AO46" i="23"/>
  <c r="AO73" i="23"/>
  <c r="AO67" i="23"/>
  <c r="AO58" i="23"/>
  <c r="AO114" i="23"/>
  <c r="AO97" i="23"/>
  <c r="AO70" i="23"/>
  <c r="AO22" i="23"/>
  <c r="AO55" i="23"/>
  <c r="AO115" i="23"/>
  <c r="AO13" i="23"/>
  <c r="AN113" i="23"/>
  <c r="AO43" i="23"/>
  <c r="AO79" i="23"/>
  <c r="AO88" i="23"/>
  <c r="AO61" i="23"/>
  <c r="AO100" i="23"/>
  <c r="AO19" i="23"/>
  <c r="AO94" i="23"/>
  <c r="AO40" i="23"/>
  <c r="AO52" i="23"/>
  <c r="AO64" i="23"/>
  <c r="AO49" i="23"/>
  <c r="AO91" i="23"/>
  <c r="AO93" i="23" s="1"/>
  <c r="AO82" i="23"/>
  <c r="AO16" i="23"/>
  <c r="AO76" i="23"/>
  <c r="AO25" i="23"/>
  <c r="AR8" i="23"/>
  <c r="AR96" i="23"/>
  <c r="AS106" i="21"/>
  <c r="AS103" i="21"/>
  <c r="AS51" i="21"/>
  <c r="AS36" i="21"/>
  <c r="AS61" i="21"/>
  <c r="AS83" i="21"/>
  <c r="AS54" i="21"/>
  <c r="AT66" i="21"/>
  <c r="AT60" i="21"/>
  <c r="AT123" i="21"/>
  <c r="AT81" i="21"/>
  <c r="AT91" i="21"/>
  <c r="AT32" i="21"/>
  <c r="AT38" i="21"/>
  <c r="AT108" i="21"/>
  <c r="AT65" i="21"/>
  <c r="AT90" i="21"/>
  <c r="AT63" i="21"/>
  <c r="AT102" i="21"/>
  <c r="AT122" i="21"/>
  <c r="AU8" i="21"/>
  <c r="AT119" i="21"/>
  <c r="AT28" i="21"/>
  <c r="AT50" i="21"/>
  <c r="AT55" i="21"/>
  <c r="AT34" i="21"/>
  <c r="AT72" i="21"/>
  <c r="AT41" i="21"/>
  <c r="AT53" i="21"/>
  <c r="AT107" i="21"/>
  <c r="AT13" i="21"/>
  <c r="AT52" i="21"/>
  <c r="AT68" i="21"/>
  <c r="AT44" i="21"/>
  <c r="AT79" i="21"/>
  <c r="AT75" i="21"/>
  <c r="AT78" i="21"/>
  <c r="AT80" i="21"/>
  <c r="AT88" i="21"/>
  <c r="AT47" i="21"/>
  <c r="AT85" i="21"/>
  <c r="AT19" i="21"/>
  <c r="AT105" i="21"/>
  <c r="AT22" i="21"/>
  <c r="AT74" i="21"/>
  <c r="AT76" i="21"/>
  <c r="AT29" i="21"/>
  <c r="AT30" i="21"/>
  <c r="AT84" i="21"/>
  <c r="AT86" i="21"/>
  <c r="AT98" i="21"/>
  <c r="AT56" i="21"/>
  <c r="AT62" i="21"/>
  <c r="AT35" i="21"/>
  <c r="AT40" i="21"/>
  <c r="AT42" i="21"/>
  <c r="AT71" i="21"/>
  <c r="AT73" i="21"/>
  <c r="AT26" i="21"/>
  <c r="AT59" i="21"/>
  <c r="AT104" i="21"/>
  <c r="AT16" i="21"/>
  <c r="AT69" i="21"/>
  <c r="AT101" i="21"/>
  <c r="AT31" i="21"/>
  <c r="AT57" i="21"/>
  <c r="AT46" i="21"/>
  <c r="AT48" i="21"/>
  <c r="AT94" i="21"/>
  <c r="AT43" i="21"/>
  <c r="AT45" i="21"/>
  <c r="AT87" i="21"/>
  <c r="AT12" i="21"/>
  <c r="AT23" i="21"/>
  <c r="AT24" i="21"/>
  <c r="AT15" i="21"/>
  <c r="AT17" i="21"/>
  <c r="AT118" i="21"/>
  <c r="AT120" i="21"/>
  <c r="AT124" i="21"/>
  <c r="AT111" i="21"/>
  <c r="AT93" i="21"/>
  <c r="AT143" i="21"/>
  <c r="AT144" i="21"/>
  <c r="AT18" i="21"/>
  <c r="AT20" i="21"/>
  <c r="AT82" i="21"/>
  <c r="AT83" i="21"/>
  <c r="AT25" i="21"/>
  <c r="AT27" i="21"/>
  <c r="AT37" i="21"/>
  <c r="AT49" i="21"/>
  <c r="AT51" i="21"/>
  <c r="AT97" i="21"/>
  <c r="AT99" i="21"/>
  <c r="AT70" i="21"/>
  <c r="AT14" i="21"/>
  <c r="AT95" i="21"/>
  <c r="AT89" i="21"/>
  <c r="AT39" i="21"/>
  <c r="AT61" i="21"/>
  <c r="AT103" i="21"/>
  <c r="AT67" i="21"/>
  <c r="AT109" i="21"/>
  <c r="AS17" i="21"/>
  <c r="AS99" i="21"/>
  <c r="AS30" i="21"/>
  <c r="AS48" i="21"/>
  <c r="AP31" i="23"/>
  <c r="AP34" i="23"/>
  <c r="AP28" i="23"/>
  <c r="AP82" i="23"/>
  <c r="AP49" i="23"/>
  <c r="AP46" i="23"/>
  <c r="AP43" i="23"/>
  <c r="AP97" i="23"/>
  <c r="AP70" i="23"/>
  <c r="AP73" i="23"/>
  <c r="AP52" i="23"/>
  <c r="AP55" i="23"/>
  <c r="AP67" i="23"/>
  <c r="AP94" i="23"/>
  <c r="AP19" i="23"/>
  <c r="AP13" i="23"/>
  <c r="AP37" i="23"/>
  <c r="AP85" i="23"/>
  <c r="AP16" i="23"/>
  <c r="AP100" i="23"/>
  <c r="AP22" i="23"/>
  <c r="AP64" i="23"/>
  <c r="AP25" i="23"/>
  <c r="AP79" i="23"/>
  <c r="AP61" i="23"/>
  <c r="AP76" i="23"/>
  <c r="AP58" i="23"/>
  <c r="AP88" i="23"/>
  <c r="AP40" i="23"/>
  <c r="AS8" i="23"/>
  <c r="AT33" i="21"/>
  <c r="AT36" i="21"/>
  <c r="AT106" i="21"/>
  <c r="AU123" i="21"/>
  <c r="AU94" i="21"/>
  <c r="AU111" i="21"/>
  <c r="AU16" i="21"/>
  <c r="AU104" i="21"/>
  <c r="AU53" i="21"/>
  <c r="AU63" i="21"/>
  <c r="AU22" i="21"/>
  <c r="AU13" i="21"/>
  <c r="AU84" i="21"/>
  <c r="AU86" i="21"/>
  <c r="AU25" i="21"/>
  <c r="AU97" i="21"/>
  <c r="AU88" i="21"/>
  <c r="AU98" i="21"/>
  <c r="AU99" i="21"/>
  <c r="AU55" i="21"/>
  <c r="AU29" i="21"/>
  <c r="AU44" i="21"/>
  <c r="AU45" i="21"/>
  <c r="AU26" i="21"/>
  <c r="AU65" i="21"/>
  <c r="AU122" i="21"/>
  <c r="AU105" i="21"/>
  <c r="AU106" i="21"/>
  <c r="AU50" i="21"/>
  <c r="AU93" i="21"/>
  <c r="AU68" i="21"/>
  <c r="AU60" i="21"/>
  <c r="AU38" i="21"/>
  <c r="AU87" i="21"/>
  <c r="AU91" i="21"/>
  <c r="AU19" i="21"/>
  <c r="AU107" i="21"/>
  <c r="AU41" i="21"/>
  <c r="AU66" i="21"/>
  <c r="AU28" i="21"/>
  <c r="AU30" i="21"/>
  <c r="AU43" i="21"/>
  <c r="AU78" i="21"/>
  <c r="AU52" i="21"/>
  <c r="AU56" i="21"/>
  <c r="AU74" i="21"/>
  <c r="AU119" i="21"/>
  <c r="AU46" i="21"/>
  <c r="AU75" i="21"/>
  <c r="AU32" i="21"/>
  <c r="AU101" i="21"/>
  <c r="AV8" i="21"/>
  <c r="AU34" i="21"/>
  <c r="AU59" i="21"/>
  <c r="AU82" i="21"/>
  <c r="AU37" i="21"/>
  <c r="AU81" i="21"/>
  <c r="AU83" i="21"/>
  <c r="AU15" i="21"/>
  <c r="AU17" i="21"/>
  <c r="AU102" i="21"/>
  <c r="AU40" i="21"/>
  <c r="AU62" i="21"/>
  <c r="AU35" i="21"/>
  <c r="AU49" i="21"/>
  <c r="AU143" i="21"/>
  <c r="AU144" i="21"/>
  <c r="AU47" i="21"/>
  <c r="AU48" i="21"/>
  <c r="AU85" i="21"/>
  <c r="AU69" i="21"/>
  <c r="AU70" i="21"/>
  <c r="AU118" i="21"/>
  <c r="AU18" i="21"/>
  <c r="AU23" i="21"/>
  <c r="AU71" i="21"/>
  <c r="AU31" i="21"/>
  <c r="AU79" i="21"/>
  <c r="AU108" i="21"/>
  <c r="AU12" i="21"/>
  <c r="AU124" i="21"/>
  <c r="AU90" i="21"/>
  <c r="AU92" i="21"/>
  <c r="AU72" i="21"/>
  <c r="AU89" i="21"/>
  <c r="AU61" i="21"/>
  <c r="AU103" i="21"/>
  <c r="AU27" i="21"/>
  <c r="AT64" i="21"/>
  <c r="AT92" i="21"/>
  <c r="AT54" i="21"/>
  <c r="AU33" i="21"/>
  <c r="AU24" i="21"/>
  <c r="AU57" i="21"/>
  <c r="AU76" i="21"/>
  <c r="AU109" i="21"/>
  <c r="AU36" i="21"/>
  <c r="AU120" i="21"/>
  <c r="AU42" i="21"/>
  <c r="AU54" i="21"/>
  <c r="AU64" i="21"/>
  <c r="AU80" i="21"/>
  <c r="AU39" i="21"/>
  <c r="AU67" i="21"/>
  <c r="AU51" i="21"/>
  <c r="AV90" i="21"/>
  <c r="AV28" i="21"/>
  <c r="AV122" i="21"/>
  <c r="AV16" i="21"/>
  <c r="AV124" i="21"/>
  <c r="AV59" i="21"/>
  <c r="AV61" i="21"/>
  <c r="AV50" i="21"/>
  <c r="AV85" i="21"/>
  <c r="AV40" i="21"/>
  <c r="AV25" i="21"/>
  <c r="AV97" i="21"/>
  <c r="AV101" i="21"/>
  <c r="AV56" i="21"/>
  <c r="AV66" i="21"/>
  <c r="AV119" i="21"/>
  <c r="AV23" i="21"/>
  <c r="AV82" i="21"/>
  <c r="AV71" i="21"/>
  <c r="AV73" i="21"/>
  <c r="AV60" i="21"/>
  <c r="AV88" i="21"/>
  <c r="AV84" i="21"/>
  <c r="AV49" i="21"/>
  <c r="AV111" i="21"/>
  <c r="AV47" i="21"/>
  <c r="AV41" i="21"/>
  <c r="AV31" i="21"/>
  <c r="AV33" i="21"/>
  <c r="AV65" i="21"/>
  <c r="AV44" i="21"/>
  <c r="AV81" i="21"/>
  <c r="AV94" i="21"/>
  <c r="AV107" i="21"/>
  <c r="AV22" i="21"/>
  <c r="AV98" i="21"/>
  <c r="AV29" i="21"/>
  <c r="AV30" i="21"/>
  <c r="AV143" i="21"/>
  <c r="AV144" i="21"/>
  <c r="AV72" i="21"/>
  <c r="AV78" i="21"/>
  <c r="AV80" i="21"/>
  <c r="AV12" i="21"/>
  <c r="AV55" i="21"/>
  <c r="AV69" i="21"/>
  <c r="AV70" i="21"/>
  <c r="AV79" i="21"/>
  <c r="AV93" i="21"/>
  <c r="AV123" i="21"/>
  <c r="AV104" i="21"/>
  <c r="AV19" i="21"/>
  <c r="AV68" i="21"/>
  <c r="AV13" i="21"/>
  <c r="AV87" i="21"/>
  <c r="AV18" i="21"/>
  <c r="AV20" i="21"/>
  <c r="AV43" i="21"/>
  <c r="AV45" i="21"/>
  <c r="AV62" i="21"/>
  <c r="AV53" i="21"/>
  <c r="AV63" i="21"/>
  <c r="AV46" i="21"/>
  <c r="AV26" i="21"/>
  <c r="AV15" i="21"/>
  <c r="AV17" i="21"/>
  <c r="AV106" i="21"/>
  <c r="AV108" i="21"/>
  <c r="AV109" i="21"/>
  <c r="AW8" i="21"/>
  <c r="AV52" i="21"/>
  <c r="AV54" i="21"/>
  <c r="AV105" i="21"/>
  <c r="AV37" i="21"/>
  <c r="AV39" i="21"/>
  <c r="AV118" i="21"/>
  <c r="AV34" i="21"/>
  <c r="AV38" i="21"/>
  <c r="AV91" i="21"/>
  <c r="AV92" i="21"/>
  <c r="AV102" i="21"/>
  <c r="AV32" i="21"/>
  <c r="AV74" i="21"/>
  <c r="AV76" i="21"/>
  <c r="AV75" i="21"/>
  <c r="AV35" i="21"/>
  <c r="AV48" i="21"/>
  <c r="AV89" i="21"/>
  <c r="AV95" i="21"/>
  <c r="AV57" i="21"/>
  <c r="AV86" i="21"/>
  <c r="AV27" i="21"/>
  <c r="AV83" i="21"/>
  <c r="AV51" i="21"/>
  <c r="AV24" i="21"/>
  <c r="AV67" i="21"/>
  <c r="AU73" i="21"/>
  <c r="AU95" i="21"/>
  <c r="AU20" i="21"/>
  <c r="AU14" i="21"/>
  <c r="AV99" i="21"/>
  <c r="AV42" i="21"/>
  <c r="AV36" i="21"/>
  <c r="AV14" i="21"/>
  <c r="AV120" i="21"/>
  <c r="AW105" i="21"/>
  <c r="AW19" i="21"/>
  <c r="AW111" i="21"/>
  <c r="AW43" i="21"/>
  <c r="AW118" i="21"/>
  <c r="AW90" i="21"/>
  <c r="AW119" i="21"/>
  <c r="AW120" i="21"/>
  <c r="AW16" i="21"/>
  <c r="AW34" i="21"/>
  <c r="AW104" i="21"/>
  <c r="AW63" i="21"/>
  <c r="AW85" i="21"/>
  <c r="AW38" i="21"/>
  <c r="AW102" i="21"/>
  <c r="AW41" i="21"/>
  <c r="AW81" i="21"/>
  <c r="AW108" i="21"/>
  <c r="AW84" i="21"/>
  <c r="AW86" i="21"/>
  <c r="AW35" i="21"/>
  <c r="AW69" i="21"/>
  <c r="AW79" i="21"/>
  <c r="AW74" i="21"/>
  <c r="AW55" i="21"/>
  <c r="AW25" i="21"/>
  <c r="AW71" i="21"/>
  <c r="AW73" i="21"/>
  <c r="AW124" i="21"/>
  <c r="AW40" i="21"/>
  <c r="AW72" i="21"/>
  <c r="AW98" i="21"/>
  <c r="AW91" i="21"/>
  <c r="AW32" i="21"/>
  <c r="AW66" i="21"/>
  <c r="AW60" i="21"/>
  <c r="AW122" i="21"/>
  <c r="AW59" i="21"/>
  <c r="AW29" i="21"/>
  <c r="AW68" i="21"/>
  <c r="AW46" i="21"/>
  <c r="AW18" i="21"/>
  <c r="AW20" i="21"/>
  <c r="AW62" i="21"/>
  <c r="AW78" i="21"/>
  <c r="AW80" i="21"/>
  <c r="AW12" i="21"/>
  <c r="AW50" i="21"/>
  <c r="AW75" i="21"/>
  <c r="AW37" i="21"/>
  <c r="AW28" i="21"/>
  <c r="AW30" i="21"/>
  <c r="AW76" i="21"/>
  <c r="AW13" i="21"/>
  <c r="AW143" i="21"/>
  <c r="AW144" i="21"/>
  <c r="AW52" i="21"/>
  <c r="AW101" i="21"/>
  <c r="AW107" i="21"/>
  <c r="AW15" i="21"/>
  <c r="AW49" i="21"/>
  <c r="AW51" i="21"/>
  <c r="AW44" i="21"/>
  <c r="AW23" i="21"/>
  <c r="AW24" i="21"/>
  <c r="AW88" i="21"/>
  <c r="AW56" i="21"/>
  <c r="AW94" i="21"/>
  <c r="AW65" i="21"/>
  <c r="AW67" i="21"/>
  <c r="AW31" i="21"/>
  <c r="AW47" i="21"/>
  <c r="AW48" i="21"/>
  <c r="AW26" i="21"/>
  <c r="AW27" i="21"/>
  <c r="AW93" i="21"/>
  <c r="AW95" i="21"/>
  <c r="AW87" i="21"/>
  <c r="AW89" i="21"/>
  <c r="AW123" i="21"/>
  <c r="AW53" i="21"/>
  <c r="AW22" i="21"/>
  <c r="AW97" i="21"/>
  <c r="AW82" i="21"/>
  <c r="AW83" i="21"/>
  <c r="AW106" i="21"/>
  <c r="AW70" i="21"/>
  <c r="AW33" i="21"/>
  <c r="AW103" i="21"/>
  <c r="AW64" i="21"/>
  <c r="AW17" i="21"/>
  <c r="AW39" i="21"/>
  <c r="AW42" i="21"/>
  <c r="AW99" i="21"/>
  <c r="AW109" i="21"/>
  <c r="AV64" i="21"/>
  <c r="AV103" i="21"/>
  <c r="AW61" i="21"/>
  <c r="AW14" i="21"/>
  <c r="AW45" i="21"/>
  <c r="AW57" i="21"/>
  <c r="AW54" i="21"/>
  <c r="AW92" i="21"/>
  <c r="AW36" i="21"/>
  <c r="AM93" i="23" l="1"/>
  <c r="B13" i="24"/>
  <c r="B25" i="24"/>
  <c r="C25" i="24"/>
  <c r="B23" i="24"/>
  <c r="C23" i="24"/>
  <c r="C20" i="24"/>
  <c r="B20" i="24"/>
  <c r="C24" i="24"/>
  <c r="B24" i="24"/>
  <c r="AM36" i="23"/>
  <c r="F6" i="24"/>
  <c r="AM12" i="23"/>
  <c r="B4" i="24"/>
  <c r="C21" i="24"/>
  <c r="B21" i="24"/>
  <c r="B26" i="24"/>
  <c r="C26" i="24"/>
  <c r="B27" i="24"/>
  <c r="C27" i="24"/>
  <c r="C28" i="24"/>
  <c r="B28" i="24"/>
  <c r="E13" i="24"/>
  <c r="C13" i="24"/>
  <c r="G13" i="24"/>
  <c r="AO12" i="23"/>
  <c r="AL36" i="23"/>
  <c r="AJ36" i="23"/>
  <c r="AM72" i="23"/>
  <c r="AL12" i="23"/>
  <c r="AL93" i="23"/>
  <c r="AG48" i="23"/>
  <c r="AM66" i="23"/>
  <c r="AM60" i="23"/>
  <c r="AQ72" i="23"/>
  <c r="AM96" i="23"/>
  <c r="AR81" i="23"/>
  <c r="AM24" i="23"/>
  <c r="AO45" i="23"/>
  <c r="AO57" i="23"/>
  <c r="AO48" i="23"/>
  <c r="AO36" i="23"/>
  <c r="AQ87" i="23"/>
  <c r="AP78" i="23"/>
  <c r="AP75" i="23"/>
  <c r="AO27" i="23"/>
  <c r="AO78" i="23"/>
  <c r="AO90" i="23"/>
  <c r="AN60" i="23"/>
  <c r="AN69" i="23"/>
  <c r="AN39" i="23"/>
  <c r="AN72" i="23"/>
  <c r="AN57" i="23"/>
  <c r="AN48" i="23"/>
  <c r="AK102" i="23"/>
  <c r="AJ54" i="23"/>
  <c r="AL102" i="23"/>
  <c r="AJ42" i="23"/>
  <c r="AO81" i="23"/>
  <c r="AO99" i="23"/>
  <c r="AO75" i="23"/>
  <c r="AN54" i="23"/>
  <c r="AN51" i="23"/>
  <c r="AN63" i="23"/>
  <c r="AN33" i="23"/>
  <c r="AK75" i="23"/>
  <c r="AK90" i="23"/>
  <c r="AK87" i="23"/>
  <c r="AK78" i="23"/>
  <c r="AJ27" i="23"/>
  <c r="AK12" i="23"/>
  <c r="AR36" i="23"/>
  <c r="AR48" i="23"/>
  <c r="AR60" i="23"/>
  <c r="AS75" i="23"/>
  <c r="AS87" i="23"/>
  <c r="AS102" i="23"/>
  <c r="B19" i="24"/>
  <c r="AN27" i="23"/>
  <c r="AN30" i="23"/>
  <c r="AK93" i="23"/>
  <c r="AK63" i="23"/>
  <c r="AK21" i="23"/>
  <c r="AK84" i="23"/>
  <c r="AK51" i="23"/>
  <c r="AK24" i="23"/>
  <c r="AK99" i="23"/>
  <c r="AJ57" i="23"/>
  <c r="AG15" i="23"/>
  <c r="AG27" i="23"/>
  <c r="AG39" i="23"/>
  <c r="AG51" i="23"/>
  <c r="AG63" i="23"/>
  <c r="AG75" i="23"/>
  <c r="AG87" i="23"/>
  <c r="AR33" i="23"/>
  <c r="AR57" i="23"/>
  <c r="AS84" i="23"/>
  <c r="AS99" i="23"/>
  <c r="AH33" i="23"/>
  <c r="AG21" i="23"/>
  <c r="AO84" i="23"/>
  <c r="AO102" i="23"/>
  <c r="AO87" i="23"/>
  <c r="AN42" i="23"/>
  <c r="AN45" i="23"/>
  <c r="AN36" i="23"/>
  <c r="AK33" i="23"/>
  <c r="AK81" i="23"/>
  <c r="AR42" i="23"/>
  <c r="AR54" i="23"/>
  <c r="AS81" i="23"/>
  <c r="AR102" i="23"/>
  <c r="AG60" i="23"/>
  <c r="AO96" i="23"/>
  <c r="AK96" i="23"/>
  <c r="D9" i="25"/>
  <c r="F16" i="25"/>
  <c r="AH96" i="23"/>
  <c r="AQ60" i="23"/>
  <c r="AR75" i="23"/>
  <c r="AR87" i="23"/>
  <c r="AN84" i="23"/>
  <c r="AJ106" i="23"/>
  <c r="AN81" i="23"/>
  <c r="AN87" i="23"/>
  <c r="AM102" i="23"/>
  <c r="AM18" i="23"/>
  <c r="AM99" i="23"/>
  <c r="AL24" i="23"/>
  <c r="AL42" i="23"/>
  <c r="AL18" i="23"/>
  <c r="G5" i="25"/>
  <c r="H13" i="25"/>
  <c r="AG24" i="23"/>
  <c r="AG36" i="23"/>
  <c r="AG72" i="23"/>
  <c r="AG84" i="23"/>
  <c r="AI57" i="23"/>
  <c r="AL48" i="23"/>
  <c r="AR30" i="23"/>
  <c r="AP45" i="23"/>
  <c r="AI78" i="23"/>
  <c r="AI102" i="23"/>
  <c r="AQ102" i="23"/>
  <c r="AP54" i="23"/>
  <c r="E3" i="25"/>
  <c r="AN96" i="23"/>
  <c r="G13" i="25"/>
  <c r="AP24" i="23"/>
  <c r="AO24" i="23"/>
  <c r="AO33" i="23"/>
  <c r="AL78" i="23"/>
  <c r="AK69" i="23"/>
  <c r="AH84" i="23"/>
  <c r="AS24" i="23"/>
  <c r="AS36" i="23"/>
  <c r="AS48" i="23"/>
  <c r="AS60" i="23"/>
  <c r="AP90" i="23"/>
  <c r="AP102" i="23"/>
  <c r="AP15" i="23"/>
  <c r="AP84" i="23"/>
  <c r="AO66" i="23"/>
  <c r="AO21" i="23"/>
  <c r="AO15" i="23"/>
  <c r="AO72" i="23"/>
  <c r="AO69" i="23"/>
  <c r="AO39" i="23"/>
  <c r="AL15" i="23"/>
  <c r="AL30" i="23"/>
  <c r="AK30" i="23"/>
  <c r="E9" i="25"/>
  <c r="AK54" i="23"/>
  <c r="AK66" i="23"/>
  <c r="AK57" i="23"/>
  <c r="AK60" i="23"/>
  <c r="AG30" i="23"/>
  <c r="AS21" i="23"/>
  <c r="AS57" i="23"/>
  <c r="AL39" i="23"/>
  <c r="AO60" i="23"/>
  <c r="AK45" i="23"/>
  <c r="AK15" i="23"/>
  <c r="AJ39" i="23"/>
  <c r="AH90" i="23"/>
  <c r="AP27" i="23"/>
  <c r="AP18" i="23"/>
  <c r="AP21" i="23"/>
  <c r="AP30" i="23"/>
  <c r="AO54" i="23"/>
  <c r="AO30" i="23"/>
  <c r="AL21" i="23"/>
  <c r="AL75" i="23"/>
  <c r="AL96" i="23"/>
  <c r="C4" i="25"/>
  <c r="AK48" i="23"/>
  <c r="AK72" i="23"/>
  <c r="AH21" i="23"/>
  <c r="AH27" i="23"/>
  <c r="AH75" i="23"/>
  <c r="AH81" i="23"/>
  <c r="AS18" i="23"/>
  <c r="AS30" i="23"/>
  <c r="AS42" i="23"/>
  <c r="AS54" i="23"/>
  <c r="AO51" i="23"/>
  <c r="AK18" i="23"/>
  <c r="AK27" i="23"/>
  <c r="AH78" i="23"/>
  <c r="AH30" i="23"/>
  <c r="AQ81" i="23"/>
  <c r="AI99" i="23"/>
  <c r="AG33" i="23"/>
  <c r="AG45" i="23"/>
  <c r="AG57" i="23"/>
  <c r="AG69" i="23"/>
  <c r="AG81" i="23"/>
  <c r="AP42" i="23"/>
  <c r="AP63" i="23"/>
  <c r="AP39" i="23"/>
  <c r="AP33" i="23"/>
  <c r="AM21" i="23"/>
  <c r="AM84" i="23"/>
  <c r="AM87" i="23"/>
  <c r="AL69" i="23"/>
  <c r="AL63" i="23"/>
  <c r="AL60" i="23"/>
  <c r="AL33" i="23"/>
  <c r="G8" i="25"/>
  <c r="G3" i="25"/>
  <c r="AJ63" i="23"/>
  <c r="D16" i="25"/>
  <c r="AJ30" i="23"/>
  <c r="AM106" i="23"/>
  <c r="AG99" i="23"/>
  <c r="AI15" i="23"/>
  <c r="AI21" i="23"/>
  <c r="AI27" i="23"/>
  <c r="AI87" i="23"/>
  <c r="AQ21" i="23"/>
  <c r="AR72" i="23"/>
  <c r="AM15" i="23"/>
  <c r="AL72" i="23"/>
  <c r="G9" i="25"/>
  <c r="AH42" i="23"/>
  <c r="AH48" i="23"/>
  <c r="AH54" i="23"/>
  <c r="AH60" i="23"/>
  <c r="AH66" i="23"/>
  <c r="AH72" i="23"/>
  <c r="AQ18" i="23"/>
  <c r="AQ78" i="23"/>
  <c r="AQ90" i="23"/>
  <c r="AS33" i="23"/>
  <c r="AS51" i="23"/>
  <c r="AS69" i="23"/>
  <c r="AH102" i="23"/>
  <c r="AP66" i="23"/>
  <c r="AP48" i="23"/>
  <c r="AP36" i="23"/>
  <c r="AM90" i="23"/>
  <c r="AL27" i="23"/>
  <c r="AL45" i="23"/>
  <c r="AG96" i="23"/>
  <c r="AH45" i="23"/>
  <c r="AH51" i="23"/>
  <c r="AH69" i="23"/>
  <c r="AQ24" i="23"/>
  <c r="AQ99" i="23"/>
  <c r="AN15" i="23"/>
  <c r="AR18" i="23"/>
  <c r="AQ27" i="23"/>
  <c r="AI30" i="23"/>
  <c r="AI33" i="23"/>
  <c r="AQ39" i="23"/>
  <c r="AI42" i="23"/>
  <c r="AQ45" i="23"/>
  <c r="AI48" i="23"/>
  <c r="AQ51" i="23"/>
  <c r="AI60" i="23"/>
  <c r="AQ63" i="23"/>
  <c r="AI72" i="23"/>
  <c r="AR90" i="23"/>
  <c r="AQ36" i="23"/>
  <c r="AQ48" i="23"/>
  <c r="AN99" i="23"/>
  <c r="AN102" i="23"/>
  <c r="AM48" i="23"/>
  <c r="AM27" i="23"/>
  <c r="AM54" i="23"/>
  <c r="AM69" i="23"/>
  <c r="AJ75" i="23"/>
  <c r="H3" i="25"/>
  <c r="AJ87" i="23"/>
  <c r="AG102" i="23"/>
  <c r="AI63" i="23"/>
  <c r="AI69" i="23"/>
  <c r="AS39" i="23"/>
  <c r="AQ57" i="23"/>
  <c r="AS63" i="23"/>
  <c r="AQ69" i="23"/>
  <c r="AR84" i="23"/>
  <c r="AR99" i="23"/>
  <c r="AI106" i="23"/>
  <c r="AI96" i="23"/>
  <c r="AJ81" i="23"/>
  <c r="F11" i="25"/>
  <c r="F13" i="25"/>
  <c r="AL106" i="23"/>
  <c r="AQ42" i="23"/>
  <c r="AQ66" i="23"/>
  <c r="AH87" i="23"/>
  <c r="AH99" i="23"/>
  <c r="AP99" i="23"/>
  <c r="AN12" i="23"/>
  <c r="AR15" i="23"/>
  <c r="AN78" i="23"/>
  <c r="AN90" i="23"/>
  <c r="AN75" i="23"/>
  <c r="AM51" i="23"/>
  <c r="AM57" i="23"/>
  <c r="AM63" i="23"/>
  <c r="AJ18" i="23"/>
  <c r="G6" i="25"/>
  <c r="AJ102" i="23"/>
  <c r="H9" i="25"/>
  <c r="AJ84" i="23"/>
  <c r="AJ90" i="23"/>
  <c r="D3" i="25"/>
  <c r="AG12" i="23"/>
  <c r="AS45" i="23"/>
  <c r="AH57" i="23"/>
  <c r="AH63" i="23"/>
  <c r="AQ75" i="23"/>
  <c r="AP81" i="23"/>
  <c r="AP87" i="23"/>
  <c r="AN21" i="23"/>
  <c r="AM39" i="23"/>
  <c r="AM75" i="23"/>
  <c r="AL66" i="23"/>
  <c r="AL57" i="23"/>
  <c r="C5" i="25"/>
  <c r="AJ60" i="23"/>
  <c r="C27" i="25"/>
  <c r="AJ12" i="23"/>
  <c r="AR45" i="23"/>
  <c r="AI54" i="23"/>
  <c r="AQ54" i="23"/>
  <c r="AR78" i="23"/>
  <c r="AQ84" i="23"/>
  <c r="AI90" i="23"/>
  <c r="AR21" i="23"/>
  <c r="AG42" i="23"/>
  <c r="AG66" i="23"/>
  <c r="AG90" i="23"/>
  <c r="AP69" i="23"/>
  <c r="AP72" i="23"/>
  <c r="AN18" i="23"/>
  <c r="AM42" i="23"/>
  <c r="AM33" i="23"/>
  <c r="AL87" i="23"/>
  <c r="AL54" i="23"/>
  <c r="AL84" i="23"/>
  <c r="C6" i="25"/>
  <c r="G4" i="25"/>
  <c r="AJ15" i="23"/>
  <c r="E8" i="25"/>
  <c r="AH12" i="23"/>
  <c r="AP12" i="23"/>
  <c r="AH15" i="23"/>
  <c r="AK39" i="23"/>
  <c r="AR66" i="23"/>
  <c r="AR69" i="23"/>
  <c r="AS72" i="23"/>
  <c r="AQ30" i="23"/>
  <c r="AG18" i="23"/>
  <c r="AG54" i="23"/>
  <c r="AG78" i="23"/>
  <c r="AP57" i="23"/>
  <c r="AP51" i="23"/>
  <c r="AM45" i="23"/>
  <c r="AM78" i="23"/>
  <c r="AM30" i="23"/>
  <c r="AL81" i="23"/>
  <c r="AL51" i="23"/>
  <c r="F3" i="25"/>
  <c r="F4" i="25"/>
  <c r="AR106" i="23"/>
  <c r="AI39" i="23"/>
  <c r="AI45" i="23"/>
  <c r="AI51" i="23"/>
  <c r="AI75" i="23"/>
  <c r="AI81" i="23"/>
  <c r="AR24" i="23"/>
  <c r="AQ33" i="23"/>
  <c r="AH39" i="23"/>
  <c r="AO63" i="23"/>
  <c r="AM81" i="23"/>
  <c r="AL99" i="23"/>
  <c r="AJ48" i="23"/>
  <c r="E13" i="25"/>
  <c r="C7" i="25"/>
  <c r="AJ72" i="23"/>
  <c r="AJ99" i="23"/>
  <c r="AJ51" i="23"/>
  <c r="C15" i="25"/>
  <c r="AJ45" i="23"/>
  <c r="AP106" i="23"/>
  <c r="AQ106" i="23"/>
  <c r="AP60" i="23"/>
  <c r="AO18" i="23"/>
  <c r="AN66" i="23"/>
  <c r="AL90" i="23"/>
  <c r="D6" i="25"/>
  <c r="AJ93" i="23"/>
  <c r="AJ96" i="23"/>
  <c r="D4" i="25"/>
  <c r="D8" i="25"/>
  <c r="H8" i="25"/>
  <c r="F9" i="25"/>
  <c r="AK106" i="23"/>
  <c r="AN106" i="23"/>
  <c r="AI84" i="23"/>
  <c r="AO42" i="23"/>
  <c r="AN24" i="23"/>
  <c r="G11" i="25"/>
  <c r="E5" i="25"/>
  <c r="C12" i="25"/>
  <c r="AJ78" i="23"/>
  <c r="AJ66" i="23"/>
  <c r="AJ21" i="23"/>
  <c r="AK42" i="23"/>
  <c r="AJ24" i="23"/>
  <c r="H5" i="25"/>
  <c r="AJ69" i="23"/>
  <c r="D13" i="25"/>
  <c r="AO106" i="23"/>
  <c r="AS106" i="23"/>
  <c r="E11" i="25"/>
  <c r="AJ33" i="23"/>
  <c r="G7" i="25"/>
  <c r="C9" i="25"/>
  <c r="E7" i="25"/>
  <c r="C13" i="25"/>
</calcChain>
</file>

<file path=xl/sharedStrings.xml><?xml version="1.0" encoding="utf-8"?>
<sst xmlns="http://schemas.openxmlformats.org/spreadsheetml/2006/main" count="2758" uniqueCount="720">
  <si>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</si>
  <si>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</si>
  <si>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</si>
  <si>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</si>
  <si>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</si>
  <si>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</si>
  <si>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</si>
  <si>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</si>
  <si>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</si>
  <si>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</si>
  <si>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</si>
  <si>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</si>
  <si>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</si>
  <si>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</si>
  <si>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</si>
  <si>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</si>
  <si>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</si>
  <si>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</si>
  <si>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</si>
  <si>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</si>
  <si>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</si>
  <si>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</si>
  <si>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</si>
  <si>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</si>
  <si>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</si>
  <si>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</si>
  <si>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</si>
  <si>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</si>
  <si>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</si>
  <si>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</si>
  <si>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</si>
  <si>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</si>
  <si>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</si>
  <si>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</si>
  <si>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</si>
  <si>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</si>
  <si>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</si>
  <si>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</si>
  <si>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</si>
  <si>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</si>
  <si>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</si>
  <si>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</si>
  <si>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</si>
  <si>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</si>
  <si>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</si>
  <si>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</si>
  <si>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</si>
  <si>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</si>
  <si>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</si>
  <si>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</si>
  <si>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</si>
  <si>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</si>
  <si>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</si>
  <si>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</si>
  <si>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</si>
  <si>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</si>
  <si>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</si>
  <si>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</si>
  <si>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</si>
  <si>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</si>
  <si>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</si>
  <si>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</si>
  <si>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</si>
  <si>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</si>
  <si>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</si>
  <si>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</si>
  <si>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</si>
  <si>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</si>
  <si>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</si>
  <si>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</si>
  <si>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</si>
  <si>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</si>
  <si>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</si>
  <si>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</si>
  <si>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</si>
  <si>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</si>
  <si>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</si>
  <si>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</si>
  <si>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</si>
  <si>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</si>
  <si>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</si>
  <si>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</si>
  <si>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</si>
  <si>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</si>
  <si>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</si>
  <si>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</si>
  <si>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</si>
  <si>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</si>
  <si>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</si>
  <si>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</si>
  <si>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</si>
  <si>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</si>
  <si>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</si>
  <si>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</si>
  <si>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</si>
  <si>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</si>
  <si>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</si>
  <si>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</si>
  <si>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</si>
  <si>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</si>
  <si>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</si>
  <si>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</si>
  <si>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</si>
  <si>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</si>
  <si>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</si>
  <si>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</si>
  <si>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</si>
  <si>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</si>
  <si>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</si>
  <si>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</si>
  <si>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</si>
  <si>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</si>
  <si>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</si>
  <si>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</si>
  <si>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</si>
  <si>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</si>
  <si>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</si>
  <si>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</si>
  <si>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</si>
  <si>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</si>
  <si>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</si>
  <si>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</si>
  <si>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</si>
  <si>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</si>
  <si>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</si>
  <si>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</si>
  <si>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</si>
  <si>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</si>
  <si>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</si>
  <si>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</si>
  <si>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</si>
  <si>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</si>
  <si>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</si>
  <si>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</si>
  <si>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</si>
  <si>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</si>
  <si>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</si>
  <si>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</si>
  <si>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</si>
  <si>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</si>
  <si>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</si>
  <si>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</si>
  <si>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</si>
  <si>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</si>
  <si>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</si>
  <si>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</si>
  <si>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</si>
  <si>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</si>
  <si>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</si>
  <si>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</si>
  <si>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</si>
  <si>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</si>
  <si>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</si>
  <si>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</si>
  <si>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</si>
  <si>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</si>
  <si>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</si>
  <si>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</si>
  <si>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</si>
  <si>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</si>
  <si>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</si>
  <si>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</si>
  <si>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</si>
  <si>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</si>
  <si>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</si>
  <si>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</si>
  <si>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</si>
  <si>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</si>
  <si>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</si>
  <si>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</si>
  <si>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</si>
  <si>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</si>
  <si>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</si>
  <si>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</si>
  <si>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</si>
  <si>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</si>
  <si>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</si>
  <si>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</si>
  <si>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</si>
  <si>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</si>
  <si>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</si>
  <si>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</si>
  <si>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</si>
  <si>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</si>
  <si>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</si>
  <si>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</si>
  <si>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</si>
  <si>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</si>
  <si>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</si>
  <si>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</si>
  <si>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</si>
  <si>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</si>
  <si>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</si>
  <si>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</si>
  <si>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</si>
  <si>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</si>
  <si>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</si>
  <si>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</si>
  <si>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</si>
  <si>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</si>
  <si>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</si>
  <si>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</si>
  <si>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</si>
  <si>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</si>
  <si>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</si>
  <si>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</si>
  <si>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</si>
  <si>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</si>
  <si>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</si>
  <si>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</si>
  <si>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</si>
  <si>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</si>
  <si>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</si>
  <si>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</si>
  <si>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</si>
  <si>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</si>
  <si>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</si>
  <si>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</si>
  <si>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</si>
  <si>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</si>
  <si>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</si>
  <si>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</si>
  <si>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</si>
  <si>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</si>
  <si>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</si>
  <si>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</si>
  <si>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</si>
  <si>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</si>
  <si>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</si>
  <si>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</si>
  <si>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</si>
  <si>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</si>
  <si>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</si>
  <si>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Cump.</t>
  </si>
  <si>
    <t>Planeación</t>
  </si>
  <si>
    <t>Grupo Admnistrativo</t>
  </si>
  <si>
    <t>Grupo Talento Humano</t>
  </si>
  <si>
    <t>Grupo de Informática y Estadistica</t>
  </si>
  <si>
    <t>Grupo Financiero</t>
  </si>
  <si>
    <t>Control Interno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</si>
  <si>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</si>
  <si>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</si>
  <si>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</si>
  <si>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</si>
  <si>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</si>
  <si>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</si>
  <si>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 xml:space="preserve">8. ESTRATEGIA </t>
  </si>
  <si>
    <t>10. META CUATRENIO</t>
  </si>
  <si>
    <t>13. REFERENTE</t>
  </si>
  <si>
    <t>13.1 DELEGADA</t>
  </si>
  <si>
    <t>13.2 VALOR</t>
  </si>
  <si>
    <t>14. META 2015</t>
  </si>
  <si>
    <t>15. META 2016</t>
  </si>
  <si>
    <t>16. META 2017</t>
  </si>
  <si>
    <t>17. META 2018</t>
  </si>
  <si>
    <t>19. INDICADOR</t>
  </si>
  <si>
    <t>20. FORMULA DEL INDICADOR</t>
  </si>
  <si>
    <t>21. RESPONSABLE</t>
  </si>
  <si>
    <t>22. ETAPA</t>
  </si>
  <si>
    <t>26.1 EVIDENCIA AVANCE</t>
  </si>
  <si>
    <t>26.2 ANALISIS CUALITATIVO</t>
  </si>
  <si>
    <t>Resultados 2017</t>
  </si>
  <si>
    <t>Avance Acumulado Meta 2017</t>
  </si>
  <si>
    <t>Puertos, Concesiones y Transito</t>
  </si>
  <si>
    <t>Mes</t>
  </si>
  <si>
    <t>Funcionarios capacitados</t>
  </si>
  <si>
    <t>Acumulado</t>
  </si>
  <si>
    <t>%Acumulado</t>
  </si>
  <si>
    <t>Enero</t>
  </si>
  <si>
    <t>Febrero</t>
  </si>
  <si>
    <t>Meta anual</t>
  </si>
  <si>
    <t># Servidores socializados / #
Servidores planeados por
socializar</t>
  </si>
  <si>
    <t xml:space="preserve">No. </t>
  </si>
  <si>
    <t>No.</t>
  </si>
  <si>
    <t>12. Promedio dias PQRS</t>
  </si>
  <si>
    <t>1. % de socializaciones en politica sectorial realizadas
2015 Y 2016: No. De socializados / Universo de vigilados</t>
  </si>
  <si>
    <t>3. % de socializaciones en normas vigentes realizadas.
2015 Y 2016: No. de capacitados / universo anual de supervisados</t>
  </si>
  <si>
    <t>4. % de socializaciones a servidores
2015 Y 2016: No. de servidores capacitados/total servidores de la spt</t>
  </si>
  <si>
    <t>26. AVANCE ENERO  2018</t>
  </si>
  <si>
    <t>26. AVANCE FEBRERO  2018</t>
  </si>
  <si>
    <t>26. AVANCE MARZO 2018</t>
  </si>
  <si>
    <t>26. AVANCE ABRIL META  2018</t>
  </si>
  <si>
    <t>26. AVANCE MAYO META  2018</t>
  </si>
  <si>
    <t>26. AVANCE JUNIO META  2018</t>
  </si>
  <si>
    <t>26. AVANCE JULIO META  2018</t>
  </si>
  <si>
    <t>26. AVANCE AGOSTO META  2018</t>
  </si>
  <si>
    <t>26. AVANCE SEPTIEMBRE META  2018</t>
  </si>
  <si>
    <t>26. AVANCE OCTUBRE META  2018</t>
  </si>
  <si>
    <t>26. AVANCE NOVIEMBRE META  2018</t>
  </si>
  <si>
    <t>26. AVANCE DICIEMBRE META  2018</t>
  </si>
  <si>
    <t>4. % de socializaciones en normas vigentes realizadas.</t>
  </si>
  <si>
    <t>5. % de socializaciones a servidores</t>
  </si>
  <si>
    <t>7. % de tipos de vigilado con acciones preventivas implementadas para minimizar las condiciones de riesgo en seguridad</t>
  </si>
  <si>
    <t>23. RESULTADO 2018</t>
  </si>
  <si>
    <t>24. META 2018</t>
  </si>
  <si>
    <t>25. AVANCE CUANTITATIVO ACUMULADO META  2018</t>
  </si>
  <si>
    <t>% Calificación Avance Implementación Estrategia Gobierno Digital</t>
  </si>
  <si>
    <t>ALINEACIÓN PND</t>
  </si>
  <si>
    <t>SEGUIMIENTO 2018</t>
  </si>
  <si>
    <t># de actividades para la disminución de la informalidad realizadas /# de actividades para la disminución de la informalidad programadas</t>
  </si>
  <si>
    <t>13. Boletines publicados</t>
  </si>
  <si>
    <t>14. Tiempo promedio respuesta PQRs</t>
  </si>
  <si>
    <t>15. Denuncias presentadas relacionadas con hechos de corrupción</t>
  </si>
  <si>
    <t>22. % Calificación Avance Implementación Estrategia Gobierno Digital</t>
  </si>
  <si>
    <t>1. Promover la formalidad en la prestación del servicio desarrollando acciones preventivas y correctivas.</t>
  </si>
  <si>
    <t>2. Minimizar los riesgos en seguridad y competitividad empresarial de la prestación de los servicios objeto de supervisión.</t>
  </si>
  <si>
    <t>3. Fortalecer la presencia instuticional a nivel territorial.</t>
  </si>
  <si>
    <t>3. 1 Mayor cobertura institucional a nivel territorial</t>
  </si>
  <si>
    <t>3.2 Mayor cobertura en supervison (vigilancia, inspeccion y control) a nuestros supervisados.</t>
  </si>
  <si>
    <t>1.1. Socializar e impulsar la politica sectorial</t>
  </si>
  <si>
    <t>1.2 Socializar e impulsar la politica de supervisión para la formalizacion del Sector.</t>
  </si>
  <si>
    <t>2.1 Desarrollar e implementar  acciones preventivas y correctivas que minimicen las condiciones de riesgo en seguridad, por tipo de vigilado</t>
  </si>
  <si>
    <t>2.2 Desarrollar e implementar  acciones preventivas y correctivas que optimicen la competitividad empresarial. Por tipo de vigilado.</t>
  </si>
  <si>
    <t>4. Identificar el universo de los operadores.</t>
  </si>
  <si>
    <t>4.1 Identificar y registrar los operadores portuarios.</t>
  </si>
  <si>
    <t xml:space="preserve">14. Mejorar la ejecucion presupuestal de la entidad mediante acciones de seguimiento y control, para garantizar el cumplimiento de las metas </t>
  </si>
  <si>
    <t>13. Mejorar los tiempos de recaudo de la contribucion especial mediante la elaboración y aplicación de los mecanismos pertinentes para garantizar el sostenimiento de la entidad.</t>
  </si>
  <si>
    <t>13.1 Iniciar recaudo en el primer semestre de cada vigencia fiscal</t>
  </si>
  <si>
    <t>12. Mejorar la capacidad operativa y administrativa de la gestión de supervisión mediante el fortalecimiento teconológico para apoyar el cumplimiento de las competencias</t>
  </si>
  <si>
    <t>12.1 Desarrollar e implementar las tecnologias necesarias y existentes de acuerdo a las politicas de gobierno en línea. Realizar las interfaces con las demas entidades del sector.</t>
  </si>
  <si>
    <t>11. Aumentar la capacidad de gestion de la spt  mediante el rediseño organizacional para tener mayor efectividad en la supervisión.</t>
  </si>
  <si>
    <t>11.1 Plan rediseño de gestion Institucional (procesos, procedimientos, redistribucion de planta, tecnologia)</t>
  </si>
  <si>
    <t>10. Desarrollar competencias en los servidores públicos para el buen desempeño profesional y personal</t>
  </si>
  <si>
    <t>10.1 Fortalecer  conocimientos de los funcionarios</t>
  </si>
  <si>
    <t>9. Implementar buenas practicas administrativas mediante acciones  internas para contribuir con la mejora del medio ambiente</t>
  </si>
  <si>
    <t>9.1 Reducir consumos</t>
  </si>
  <si>
    <t>8. Mejorar el nivel de calificacion en la encuesta anual del MECI por parte de DAFP mediante el fortalecimiento del sistema de gestión de calidad, con el fin de mejorar la eficiencia interna de la entidad.</t>
  </si>
  <si>
    <t>7. Definir e implementar modelo de gestion para la promoción de la participación ciudadana y rendicion de cuentas mediante el cumplimiento de las politicas diseñadas.</t>
  </si>
  <si>
    <t>7.2 Implementar el plan estratégico de participación ciudadana de la entidad.</t>
  </si>
  <si>
    <t>7.3 Implementar el plan de rendicion de cuentas de la entidad.</t>
  </si>
  <si>
    <t>6. Generar y difundir la informacion estadísticas de los sectores que representamos</t>
  </si>
  <si>
    <t>6.1 Generar informacion para fortalecer el conocimiemto de los sectores</t>
  </si>
  <si>
    <t>5. Evitar riesgos asociados a la corrupcion.</t>
  </si>
  <si>
    <t>5.1 Establecer los mecanismos documentales y operativos en el marco del SCG - MECI  (Código de ética, rendición de cuentas,  racionalización de trámites y servicios, etc) para evitar los riesgos de corrupción</t>
  </si>
  <si>
    <t>1. Cobertura del 100% de supervisados.</t>
  </si>
  <si>
    <t xml:space="preserve">2. Ejecutar reuniones con las autoridades  </t>
  </si>
  <si>
    <t>3. Realizar 8 actividades para la disminución de la informalidad</t>
  </si>
  <si>
    <t xml:space="preserve">4. Fortalecer el conocimiento en normas vigentes al  100% de los sujetos supervisados  para subsanar presuntas deficiencias en su aplicación. </t>
  </si>
  <si>
    <t>5. Fortalecer los conocimientos de los servidores publicos de la spt que realizan la supervision.</t>
  </si>
  <si>
    <t>6. Realizar por lo menos 400 Mesas de Trabajo con los supervisados, agremiaciones y autoridades que interactuan con la spt, para identificar oportunidades de mejora</t>
  </si>
  <si>
    <t xml:space="preserve">7. 88 acciones preventivas para mitigacion de riesgo que afectan la operación, calidad y seguridad en el servicio. </t>
  </si>
  <si>
    <t>8. Implementar 73  indicadores de gestión en seguridad.</t>
  </si>
  <si>
    <t>9. Implementar 81  indicadores en competividad empresarial.</t>
  </si>
  <si>
    <t>10. Presencia de la SPT en los 32 departamentos.</t>
  </si>
  <si>
    <t>11. Supervisar el  100% de los supervisados</t>
  </si>
  <si>
    <t>12. Registro del 100% de los operadores porturarios</t>
  </si>
  <si>
    <t>13. Disminucón en 40% las denuncias por corrupción</t>
  </si>
  <si>
    <t>14. Generación de 16 boletines</t>
  </si>
  <si>
    <t>15. Disminuir anualmente en un 20% el tiempo de  respuesta frente al año anterior.</t>
  </si>
  <si>
    <t>7.1 Disminuir el tiempo de  respuesta frente al año anterior.</t>
  </si>
  <si>
    <t>16. 100% del oan implementado</t>
  </si>
  <si>
    <t>17. 100% del oan implementado</t>
  </si>
  <si>
    <t>18. Pasar de la calificacion de nivel satisfactorio (76,25%)  a nivel avanzado. (91%)</t>
  </si>
  <si>
    <t>19. Cumplimiento del 100% de las actividades definidas en el Plan Institucional de Gestión Ambiental</t>
  </si>
  <si>
    <t>20. 100% de los funcionarios capacitados</t>
  </si>
  <si>
    <t>21. Implementación del 100% Rediseño institucional</t>
  </si>
  <si>
    <t>22. Cumplimiento del 100% de las polítcas del gobierno en línea y el Cumplimiento del 100% de las interfaces.</t>
  </si>
  <si>
    <t>23. Lograr al 2018 un recaudo promedio del 95% en cada vigencia fiscal.</t>
  </si>
  <si>
    <t>14.1 Seguimiento y ejecucion oportuna del presupuesto</t>
  </si>
  <si>
    <t>24. Ejecución del 93% del presupueto.</t>
  </si>
  <si>
    <t>PLAN ESTRATEGICO INSTITUCIONAL - PEI 2015-2018  Y PLAN DE ACCION ANUAL 2018</t>
  </si>
  <si>
    <t>PLAN ESTRATÉGICO INSTITUCIONAL - PEI 2015-2018</t>
  </si>
  <si>
    <t>PLAN DE ACCIÓN ANUAL 2018</t>
  </si>
  <si>
    <t>2.  % Reuniones realizadas con autoridades</t>
  </si>
  <si>
    <t>3. % de actividades para la disminución de la informalidad</t>
  </si>
  <si>
    <t>6.  % Mesas de trabajo realizadas para identificar oportunidades de mejora</t>
  </si>
  <si>
    <t>8. % Indicadores de gestión en seguridad por tipo de vigilado implementados.</t>
  </si>
  <si>
    <t>18. % Calificación MECI</t>
  </si>
  <si>
    <t>_</t>
  </si>
  <si>
    <t>Abr</t>
  </si>
  <si>
    <t>Guia Metodologica Actualizada, Calculo de la Contribución Especial por Concepto de Vigilancia de la SPT</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</si>
  <si>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</si>
  <si>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Nación</t>
  </si>
  <si>
    <t>La entidad a 31 de enero del 2018, obligó un valor total de $483 Millones de pesos, entre gastos de funcionamiento y gastos de personal de nómina.</t>
  </si>
  <si>
    <t>Se tiene que a 31 de enero de 2018, no se registraron quejas relacionas con hechos de Corrupción</t>
  </si>
  <si>
    <t>Por otra parte, de la vigencia 2017 se tiene una queja por hecchos de corrupción la cual se encuentra en indagación preliminar</t>
  </si>
  <si>
    <t>Ubicada en la carpeta virtual compartida PIGA  2018</t>
  </si>
  <si>
    <t xml:space="preserve">En el mes de enero se realizó una socialización en normas vigentes: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t>
  </si>
  <si>
    <t>Página web de la entidad</t>
  </si>
  <si>
    <t xml:space="preserve">En el mes de enero se realizaron 5 reuniones:
1. Reunión con los homologados del SICOV de los CEA´s tema: seguimiento a los compromisos como operador
2. Reunión con los homologados del SICOV de los CEA´s tema: Mejoras del SICOV
Reunión con la Dra. Luz Belén Fernández - coordinadora del Grupo de Protección al Turista tema: unificación de criterios en relación con la prestación de servicios de transporte de personas por parte de los operadores turísticos en el aeropuerto de Barranquilla
3. Reunión con la Procuraduría Regional de Santander tema: cumplimiento de los compromisos relacionados con la Circular Conjunta de Sostenibilidad de los Sistemas de Transporte Masivo Integrado
4. Reunión con los homologados del SICOV de los CEA´s tema: seguimiento a los compromisos como operado
5. Reunión con el Ministerio de Transporte tema: Depuración bases de datos transporte diferentes modalidades
</t>
  </si>
  <si>
    <t>Agenda Delegada</t>
  </si>
  <si>
    <t>En el mes de enero se realizaron operativos en diferentes ciudades del país de la siguiente manera:
1. operativos de informalidad: 304
2. operativos de escolaridad: 23</t>
  </si>
  <si>
    <t>Base de datos</t>
  </si>
  <si>
    <t xml:space="preserve">En el mes de enero se realizaron 2 capacitaciones:
1. Se realizó re- inducción a los regionales Cundinamarca el 12 de enero de 2018, se capacitaron a 15 servidores.
2. Se realizo capacitación el 29 de enero de 2018, sobre lineamientos en la elaboración de informes de visita de inspección a CEAS, se capacitaron a 14 servidores.
</t>
  </si>
  <si>
    <t>Listados de asistencia</t>
  </si>
  <si>
    <t xml:space="preserve">
En el mes de enero se realizaron 2 mesas de trabajo: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t>
  </si>
  <si>
    <t>En el mes de enero se realizaron 56 visitas de inspección</t>
  </si>
  <si>
    <t>N.A.</t>
  </si>
  <si>
    <t xml:space="preserve">No se programo actividad para este mes. </t>
  </si>
  <si>
    <t>Listado Asistencia</t>
  </si>
  <si>
    <t xml:space="preserve">Enero: 
1. Enero 25. Reunion Grupo de Trabajo No. 5. Marinas y Navegación. (Mesa Nacional de Puertos). Participantes: Total 17 asistentes. Entidades: CCO, Fontur, Asonautica, Armcol, SPT, Vicepresidencia de la Republica, MT, DIAN, Dimar. 
</t>
  </si>
  <si>
    <t xml:space="preserve">Enero: 1. Enero 30. Tema: Retiro de grua de San Andres. Participantes: 
Sociedad Portuaria San Adndres Port society, Sociedad Activos Fijos, Howard y Cia, SPT. Total Asistentes: 8 personas. 
2. Enero 30. Tema: Socialización del Plan Piloto Logistica Buenaventura. Participantes: Analdex, Mt, ANDI, SPT. Asistentes: 11 personas.  </t>
  </si>
  <si>
    <t>Relación de visitas de Inspección mes de enero.</t>
  </si>
  <si>
    <t>Relacion de Registro de Operadores Portuarios al 31 de enero de 2018.</t>
  </si>
  <si>
    <t>SIGT</t>
  </si>
  <si>
    <t>Los reportes se recibieron el mes de Enero y hacen referencia a la Circular 10 del 2014, reportando el IV Trimestre del 2017, esta información está en análisis y es la correspondiente a los numerales 7 y 8 del Boletín de Tráfico Portuario. La información para realizar el resto del boletín, correspondiente al año 2017, está en proceso de validación por parte de Adriana Oyola y es la que se obtiene a través del SIGT que reportan las sociedades en el sistema VIGIA.</t>
  </si>
  <si>
    <t xml:space="preserve">Cuadro consolidado y base de datos de PQR. </t>
  </si>
  <si>
    <t xml:space="preserve">El tiempo promedio de respuesta en el mes de enero es de 13 dias. </t>
  </si>
  <si>
    <t>El tiempo promedio de respuesta fue de 35 días</t>
  </si>
  <si>
    <t>ACU.</t>
  </si>
  <si>
    <r>
      <t xml:space="preserve">Se realizo cuatro (4) mesas de trabajo con:                                        </t>
    </r>
    <r>
      <rPr>
        <b/>
        <sz val="9"/>
        <rFont val="Calibri"/>
        <family val="2"/>
        <scheme val="minor"/>
      </rPr>
      <t>i</t>
    </r>
    <r>
      <rPr>
        <sz val="9"/>
        <rFont val="Calibri"/>
        <family val="2"/>
        <scheme val="minor"/>
      </rPr>
      <t xml:space="preserve">. Yuma Concesionaria s.a, Policia Nacional,                                                               Interventoria.                                                                                          </t>
    </r>
    <r>
      <rPr>
        <b/>
        <sz val="9"/>
        <rFont val="Calibri"/>
        <family val="2"/>
        <scheme val="minor"/>
      </rPr>
      <t>ii</t>
    </r>
    <r>
      <rPr>
        <sz val="9"/>
        <rFont val="Calibri"/>
        <family val="2"/>
        <scheme val="minor"/>
      </rPr>
      <t xml:space="preserve">. Aeronautica Civil                                                                               </t>
    </r>
    <r>
      <rPr>
        <b/>
        <sz val="9"/>
        <rFont val="Calibri"/>
        <family val="2"/>
        <scheme val="minor"/>
      </rPr>
      <t>iii.</t>
    </r>
    <r>
      <rPr>
        <sz val="9"/>
        <rFont val="Calibri"/>
        <family val="2"/>
        <scheme val="minor"/>
      </rPr>
      <t xml:space="preserve"> Concesión Puerta del Hierro - Palmar de Varela y Carreto - ANI- Interventoria - Concesionario Sociedd Montes de Maria- DITRA - SPT                                                                                                 </t>
    </r>
    <r>
      <rPr>
        <b/>
        <sz val="9"/>
        <rFont val="Calibri"/>
        <family val="2"/>
        <scheme val="minor"/>
      </rPr>
      <t>iv.</t>
    </r>
    <r>
      <rPr>
        <sz val="9"/>
        <rFont val="Calibri"/>
        <family val="2"/>
        <scheme val="minor"/>
      </rPr>
      <t xml:space="preserve"> ANI - SPT</t>
    </r>
  </si>
  <si>
    <r>
      <rPr>
        <b/>
        <sz val="9"/>
        <rFont val="Calibri"/>
        <family val="2"/>
        <scheme val="minor"/>
      </rPr>
      <t>i. y iii</t>
    </r>
    <r>
      <rPr>
        <sz val="9"/>
        <rFont val="Calibri"/>
        <family val="2"/>
        <scheme val="minor"/>
      </rPr>
      <t xml:space="preserve">. Sectores criticos de accidentalidad, Logistica de operativos y dotación; irregularidades en prestación de servicio; problemática invasión e indebido uso de franja de derecho de vía.                                                      </t>
    </r>
    <r>
      <rPr>
        <b/>
        <sz val="9"/>
        <rFont val="Calibri"/>
        <family val="2"/>
        <scheme val="minor"/>
      </rPr>
      <t>ii</t>
    </r>
    <r>
      <rPr>
        <sz val="9"/>
        <rFont val="Calibri"/>
        <family val="2"/>
        <scheme val="minor"/>
      </rPr>
      <t xml:space="preserve">. Socialización de formalización administrativa de Aerodromos a cargo de entes territoriales.                  </t>
    </r>
    <r>
      <rPr>
        <b/>
        <sz val="9"/>
        <rFont val="Calibri"/>
        <family val="2"/>
        <scheme val="minor"/>
      </rPr>
      <t>iv.</t>
    </r>
    <r>
      <rPr>
        <sz val="9"/>
        <rFont val="Calibri"/>
        <family val="2"/>
        <scheme val="minor"/>
      </rPr>
      <t xml:space="preserve"> Plan de acción del estado de basculas a nivel nacional</t>
    </r>
  </si>
  <si>
    <t>Se realizaron dos (2) reuniones con funcionarios, en loas cuales se capacitaron 10 funcionarios</t>
  </si>
  <si>
    <t xml:space="preserve">i. Inducción politicas y normatividad de la Superintendencia de Transporte.                                                                          ii. Divulgación política de supervisión -  Aerodromos de entes territoriales </t>
  </si>
  <si>
    <t xml:space="preserve">i. AEROPUERTO DEL ORIENTE - SPT                                     </t>
  </si>
  <si>
    <t>i. Normativos técnicos para aplicar en infraestructura con el fin de cumplir con los requerimientos realizados por la SPT</t>
  </si>
  <si>
    <t>Cuadro de seguimiento mensual PGS e informes</t>
  </si>
  <si>
    <t>se realizaron 14 visitas de 11 programadas.</t>
  </si>
  <si>
    <t>Cuadro de seguimiento PQRs orfeo y expedientes fisicos</t>
  </si>
  <si>
    <t xml:space="preserve">se recibieron 137 PQRs, durante el mes de enero se  tramitaron 114, con un promedio de respuesta de 10  por dia. </t>
  </si>
  <si>
    <t>En el PEI 2014 – 2018, el Grupo de Talento Humano dejó establecido dentro de las estrategias: “Fortalecer conocimientos de los funcionarios” y planteó como meta capacitar al 100% de los mismos.
Para medir el cumplimiento de la meta descrita, diseñó el indicador denominado: % funcionarios capacitados, cuya fórmula de cálculo es: servidores públicos capacitados / Total servidores públicos de la Entidad
Para efectos de consolidar la información de avance del PEI, el resultado del indicador descrito es: 0 (cero) ya que en éste mes no hubo capacitaciones.</t>
  </si>
  <si>
    <t xml:space="preserve">Se publicaron los procedimientos administrativos de Supervisión en linea a cursos de conducción y correo para recibir denuncias de los usuarios contra los centros de enseñanza, se realizaron 97 mantenimientos preventivos y se revisan mediante bitacora periodicamente los compromisos establecidos para ejecutar el plan de tratamiento de riesgos. </t>
  </si>
  <si>
    <t>Se realizaron 2 publicacones en la página web, se cuenta con vitacora de seguimiento, reporte de GLPI</t>
  </si>
  <si>
    <t>GUIA METODOLOGICA ACTUALIZADA , CALCULO DE LA CONTRIBUCIÓN  ESPECIAL POR CONCEPTO DE VIGILANCIA DE LA SPT</t>
  </si>
  <si>
    <t>A la fecha el grupo de financiera se encuentra en proceso del calculo de la tarifa de contribucion de acuerdo a la informacion financiera proyectada de los vigilados, como tambien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</si>
  <si>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NACION</t>
  </si>
  <si>
    <t>La entidad a 28 de Febrero del 2018 obligo un valor total de $2,402,288,799 Millones de pesos, entre gastos de funcionamiento, gastos de personal de nomina y inversión.
La meta presupuestal proyectada era del 2.7% en ejecución, esto indica un sobre cumplimiento en la ejecución de obligaciones de la Entidad.</t>
  </si>
  <si>
    <t>Se tiene que a 28 de febrero de 2018 no se registraron quejas relacionas con hechos de Corrupcion</t>
  </si>
  <si>
    <t>Por otra parte, de la vigencia 2017 se tiene una queja por hechos de corrupcion la cual se encuentra en indagación preliminar</t>
  </si>
  <si>
    <t>Durante el mes de  febrero 2018, se continuo con la constante en el desarrollo de actividades proyectadas dentro de los cinco programas del PIGA 2018.</t>
  </si>
  <si>
    <t>N.A</t>
  </si>
  <si>
    <t xml:space="preserve">1. Febrero 8. Tema: Temas Varios con SPR Buenaventura. 
Participantes: SPT - SPR Buenaventura. Total Asistentes: 2 personas.
2. Febrero 13- Tema. Plan Piloto de Facilitación en Movilidad y Logistica en Buenaventura. Participantes: Asecarga, TCBuen, Analdex, Dian, ACC, SPRBuenaventura, Secretaria de Transito, ICA, Asonav, MT. Compas, Dimar, Mincomercio, Policia Nacional, 
Andi, Alcaldia de Buenaventura, Colfecar, Camara de Comercio de Buenaventura, ANI, Grupo Portuario, Ventura Group, Aguadulce, SPT. Total Asistentes: 41 personas. 
3. Febrero 14. Tema: Gerencia Logistica. Participantes: Andi, TEam Foods, Bavaria S.A. , Brinsa S.A., Manuelita S.A., Solla S.A., Corona, Noel, Coca Cola Femsa, Cemex Colombia, Disan, Postobon, SPT. Total Asistentes: 13 personas. 
4. Febrero 22. Tema: Diseñar el módulo PCS "Sistema Director de TRansito" que permita implemetnar gradualmente los aceurdos de optimizción de operaciones de la interfaz  terrestre definida por la comunidad logistica portuaria de Buenaventura sobre la base de servicios comunitarios de base tecnologica. Participantes: Federecafe, GRupo Portuario, ICA, Compas s.A. Boscoal SAS, Dimar, Policia Nacional, MT, ANI, EPSA; C.I.B. Lean Logistic Group, Camara Buenaventura. Total Asistentes:17  </t>
  </si>
  <si>
    <t>Relación de visitas de Inspección mes de febrero.</t>
  </si>
  <si>
    <t>Cuadro consolidado de visitas</t>
  </si>
  <si>
    <t>Relacion de Registro de Operadores Portuarios al 28 de febrero de 2018.</t>
  </si>
  <si>
    <r>
      <t xml:space="preserve">El tiempo promedio de respuesta en el mes de febrero es de </t>
    </r>
    <r>
      <rPr>
        <sz val="9"/>
        <rFont val="Calibri"/>
        <family val="2"/>
        <scheme val="minor"/>
      </rPr>
      <t>13</t>
    </r>
    <r>
      <rPr>
        <sz val="9"/>
        <color theme="1"/>
        <rFont val="Calibri"/>
        <family val="2"/>
        <scheme val="minor"/>
      </rPr>
      <t xml:space="preserve"> dias. </t>
    </r>
  </si>
  <si>
    <t xml:space="preserve">Se han realizado validaciones sociedad por sociedad, se continua recibiendo información para el Boletin Estadistico. Se encuentran  pendientes unas que presentaron inconsistencias y que no han respondido y a la fecha no hay transmisiones efectivas de alguno de los meses. 
</t>
  </si>
  <si>
    <t xml:space="preserve">Se realizaron modificaciones a  dos de los ocho servicios del catalogo, se cuenta con Bitacora de seguimiento alos compromisos del área, reporte de GLPI, se implementó el VIGIA, Resolución que incluye temas en seguridad y privacidad de la Informacion </t>
  </si>
  <si>
    <t xml:space="preserve">En el mes de febrero se realizaron modificaciones a  dos de los ocho servicios del catalogo ( ORGANISMOS DE APOYO y CONNECTA), se hicieron   82 mantenimientos preventivos y  se realizó   mediante bitacora seguimiento a  los compromisos establecidos para definir  el plan de tratamiento de riesgos. Durante éste periodo se implementó el aplicativo VIGIA;  se proyectó Resolucion por la cual se adopta el Modelo Integrado de Planeación y Gestión la cual define dentro  las funciones del Comité Institucional de Gestión y Desempeño: Asegurar la implementación y desarrollo de las políticas de gestión y directrices en materia de seguridad digital y de la información impartidas por la Presidencia de la República y el MINTIC </t>
  </si>
  <si>
    <t>En el mes de febrero no se realizó ninguna socialización</t>
  </si>
  <si>
    <t>3. Reunión con el Ministerio de Transporte tema: Depuración bases de datos transporte diferentes modalidades</t>
  </si>
  <si>
    <t>4. Reunión con el Ministerio de Transporte y los diferentes Gremios tema: Socialización Plan Piloto Buenaventura con el Viceministro de Tránsito</t>
  </si>
  <si>
    <t>6. Reunión con el Ministerio de Transporte Tema: Revisión aspectos legales del estado de habilitación de empresas transporte de todas las modalidades, procedimientos, protocolos y bases de datos relacionadas</t>
  </si>
  <si>
    <t>8. Reunión Ministerio de Transporte tema: Definición Acciones bases Pasajeros y Mixto por carretera</t>
  </si>
  <si>
    <t xml:space="preserve">En el mes de febrero se realizaron 8 mesas de trabajo:
1. Mesa de trabajo con los homologados del SICOV de los CEA´s tema: seguimiento a los compromisos como operador
2. Mesa de trabajo Gremios CEA´s y Homologados del SICOV de los CEA´s tema: Inconformidades de los CEAS frente al funcionamiento de los equipos
3. Mesa de trabajo con los homologados del SICOV de los CEA´s tema: Mejoras del SICO
4. Mesa de trabajo con los Organismos de Tránsito de las 7 principales ciudades Tema: Aplicativo Cemat información IUIT y comparendos caractericación Transporte Individual Colectivo y Mixto
5. Mesa de Trabajo Reunión conjunta con las Concesiones de Antioquia Tema: Establecer un cronograma de actividades y definir posibles soluciones a los altos índices de accidentalidad presentado en las vías concesionadas de Antioquia
6. Participación en el I Congreso Internacional de Seguridad Vial
7. Participación en Seminario Lineamientos del Plan Estratégico de Seguridad Vial y Transporte de Sustancias Peligrosas por Carretera
8. Participación en el VIII encuentro de Jefes de Seccionales de Tránsito y Transporte de la Policía Nacional 2018 Tema: realizar actualización normativa en Transporte Especial
</t>
  </si>
  <si>
    <t>En el mes de febrero se realizaron 232 visitas de inspección</t>
  </si>
  <si>
    <t>El tiempo promedio de respuesta de las PQR es de 30 días</t>
  </si>
  <si>
    <t>Se efectuaron los ajustes del DAFP al estudio técnico</t>
  </si>
  <si>
    <t>Pendiente la realización de ajustes del Ministerio de Hacienda y Crédito Público</t>
  </si>
  <si>
    <t>Apoyo al convenio para la promoción de la Campaña de Prevención contra la Trata de Personas de la Fiscalía General de la Nación, "#EsoesCuento".</t>
  </si>
  <si>
    <t>Se realizo una mesa de trabajo con el nuevo administrador de ruta del sol II</t>
  </si>
  <si>
    <t>Designación nuevo administrador Concesión Ruta del Sol Sector II, definir el procedimiento para el inicio de cumplimiento de sus funciones y normas a las cuales se debe regir.</t>
  </si>
  <si>
    <t>En el mes de enero se cumplio con esta accion, Se realizaron dos (2) reuniones con funcionarios, en loas cuales se capacitaron 10 funcionarios</t>
  </si>
  <si>
    <t xml:space="preserve">i. Inducción politicas y normatividad de la Superintendencia de Transporte. 
ii. Divulgación política de supervisión -  Aerodromos de entes territoriales </t>
  </si>
  <si>
    <r>
      <t xml:space="preserve">Se realizaron diez (10) mesas de trabajo, oportunidades de mejora: 
</t>
    </r>
    <r>
      <rPr>
        <b/>
        <sz val="8"/>
        <rFont val="Calibri"/>
        <family val="2"/>
        <scheme val="minor"/>
      </rPr>
      <t>i</t>
    </r>
    <r>
      <rPr>
        <sz val="8"/>
        <rFont val="Calibri"/>
        <family val="2"/>
        <scheme val="minor"/>
      </rPr>
      <t xml:space="preserve">. Concesión Puerta del Hierro - Palmar de Varela y Carreto - ANI- Interventoria - Concesionario Sociedd Montes de Maria- Coorporación autonoma regional del Atlantico- CRA -SPT
</t>
    </r>
    <r>
      <rPr>
        <b/>
        <sz val="8"/>
        <rFont val="Calibri"/>
        <family val="2"/>
        <scheme val="minor"/>
      </rPr>
      <t>ii</t>
    </r>
    <r>
      <rPr>
        <sz val="8"/>
        <rFont val="Calibri"/>
        <family val="2"/>
        <scheme val="minor"/>
      </rPr>
      <t xml:space="preserve">. INVIAS - ANI - Consorcio Interconcesiones - SPT
</t>
    </r>
    <r>
      <rPr>
        <b/>
        <sz val="8"/>
        <rFont val="Calibri"/>
        <family val="2"/>
        <scheme val="minor"/>
      </rPr>
      <t>iii</t>
    </r>
    <r>
      <rPr>
        <sz val="8"/>
        <rFont val="Calibri"/>
        <family val="2"/>
        <scheme val="minor"/>
      </rPr>
      <t xml:space="preserve">. Ministerio Transporte (Oficina de Planeación) - SPT
</t>
    </r>
    <r>
      <rPr>
        <b/>
        <sz val="8"/>
        <rFont val="Calibri"/>
        <family val="2"/>
        <scheme val="minor"/>
      </rPr>
      <t>iv</t>
    </r>
    <r>
      <rPr>
        <sz val="8"/>
        <rFont val="Calibri"/>
        <family val="2"/>
        <scheme val="minor"/>
      </rPr>
      <t xml:space="preserve">. Financiera - Sistemas - Concesiones
</t>
    </r>
    <r>
      <rPr>
        <b/>
        <sz val="8"/>
        <rFont val="Calibri"/>
        <family val="2"/>
        <scheme val="minor"/>
      </rPr>
      <t>v.</t>
    </r>
    <r>
      <rPr>
        <sz val="8"/>
        <rFont val="Calibri"/>
        <family val="2"/>
        <scheme val="minor"/>
      </rPr>
      <t xml:space="preserve"> Aerocivil - SPT
</t>
    </r>
    <r>
      <rPr>
        <b/>
        <sz val="8"/>
        <rFont val="Calibri"/>
        <family val="2"/>
        <scheme val="minor"/>
      </rPr>
      <t>vi.</t>
    </r>
    <r>
      <rPr>
        <sz val="8"/>
        <rFont val="Calibri"/>
        <family val="2"/>
        <scheme val="minor"/>
      </rPr>
      <t xml:space="preserve"> Alcaldía de Acandi Choco - SPT
</t>
    </r>
    <r>
      <rPr>
        <b/>
        <sz val="8"/>
        <rFont val="Calibri"/>
        <family val="2"/>
        <scheme val="minor"/>
      </rPr>
      <t>vii.</t>
    </r>
    <r>
      <rPr>
        <sz val="8"/>
        <rFont val="Calibri"/>
        <family val="2"/>
        <scheme val="minor"/>
      </rPr>
      <t xml:space="preserve"> INVIAS - ANI - SPT
</t>
    </r>
    <r>
      <rPr>
        <b/>
        <sz val="8"/>
        <rFont val="Calibri"/>
        <family val="2"/>
        <scheme val="minor"/>
      </rPr>
      <t>viii</t>
    </r>
    <r>
      <rPr>
        <sz val="8"/>
        <rFont val="Calibri"/>
        <family val="2"/>
        <scheme val="minor"/>
      </rPr>
      <t xml:space="preserve">. Departamento de Prosperidad Social - SPT
</t>
    </r>
    <r>
      <rPr>
        <b/>
        <sz val="8"/>
        <rFont val="Calibri"/>
        <family val="2"/>
        <scheme val="minor"/>
      </rPr>
      <t>ix.</t>
    </r>
    <r>
      <rPr>
        <sz val="8"/>
        <rFont val="Calibri"/>
        <family val="2"/>
        <scheme val="minor"/>
      </rPr>
      <t xml:space="preserve"> Agencia de Renovación del territorio - SPT
</t>
    </r>
    <r>
      <rPr>
        <b/>
        <sz val="8"/>
        <rFont val="Calibri"/>
        <family val="2"/>
        <scheme val="minor"/>
      </rPr>
      <t>x</t>
    </r>
    <r>
      <rPr>
        <sz val="8"/>
        <rFont val="Calibri"/>
        <family val="2"/>
        <scheme val="minor"/>
      </rPr>
      <t xml:space="preserve">. Concesión Unión del Sur - ANI- Interventoria - SPT
                           </t>
    </r>
  </si>
  <si>
    <r>
      <rPr>
        <b/>
        <sz val="8"/>
        <rFont val="Calibri"/>
        <family val="2"/>
        <scheme val="minor"/>
      </rPr>
      <t>i.</t>
    </r>
    <r>
      <rPr>
        <sz val="8"/>
        <rFont val="Calibri"/>
        <family val="2"/>
        <scheme val="minor"/>
      </rPr>
      <t xml:space="preserve"> Problemática socavación Puente Giraldo, Municipio Ponedera Atlantico
</t>
    </r>
    <r>
      <rPr>
        <b/>
        <sz val="8"/>
        <rFont val="Calibri"/>
        <family val="2"/>
        <scheme val="minor"/>
      </rPr>
      <t>ii</t>
    </r>
    <r>
      <rPr>
        <sz val="8"/>
        <rFont val="Calibri"/>
        <family val="2"/>
        <scheme val="minor"/>
      </rPr>
      <t xml:space="preserve">. Deslizamientos Servitá - Afectaciones presentación del servicio al Usuario
</t>
    </r>
    <r>
      <rPr>
        <b/>
        <sz val="8"/>
        <rFont val="Calibri"/>
        <family val="2"/>
        <scheme val="minor"/>
      </rPr>
      <t>iii</t>
    </r>
    <r>
      <rPr>
        <sz val="8"/>
        <rFont val="Calibri"/>
        <family val="2"/>
        <scheme val="minor"/>
      </rPr>
      <t xml:space="preserve">. Socializacion Aerdodromos
</t>
    </r>
    <r>
      <rPr>
        <b/>
        <sz val="8"/>
        <rFont val="Calibri"/>
        <family val="2"/>
        <scheme val="minor"/>
      </rPr>
      <t>iv</t>
    </r>
    <r>
      <rPr>
        <sz val="8"/>
        <rFont val="Calibri"/>
        <family val="2"/>
        <scheme val="minor"/>
      </rPr>
      <t xml:space="preserve">. Verificación a través de las herramientas implementadas por la SPT, del universo de vigilados que durante el año 2017, no reportaron información financiera correspondiente a la vigencia fiscal 2016.
</t>
    </r>
    <r>
      <rPr>
        <b/>
        <sz val="8"/>
        <rFont val="Calibri"/>
        <family val="2"/>
        <scheme val="minor"/>
      </rPr>
      <t>v.</t>
    </r>
    <r>
      <rPr>
        <sz val="8"/>
        <rFont val="Calibri"/>
        <family val="2"/>
        <scheme val="minor"/>
      </rPr>
      <t xml:space="preserve"> Seguimiento a proyecto de formalización
</t>
    </r>
    <r>
      <rPr>
        <b/>
        <sz val="8"/>
        <rFont val="Calibri"/>
        <family val="2"/>
        <scheme val="minor"/>
      </rPr>
      <t>vi</t>
    </r>
    <r>
      <rPr>
        <sz val="8"/>
        <rFont val="Calibri"/>
        <family val="2"/>
        <scheme val="minor"/>
      </rPr>
      <t xml:space="preserve">. Socialización formalización de aerodromos a cargo de Entes Territoriales
</t>
    </r>
    <r>
      <rPr>
        <b/>
        <sz val="8"/>
        <rFont val="Calibri"/>
        <family val="2"/>
        <scheme val="minor"/>
      </rPr>
      <t>vii</t>
    </r>
    <r>
      <rPr>
        <sz val="8"/>
        <rFont val="Calibri"/>
        <family val="2"/>
        <scheme val="minor"/>
      </rPr>
      <t xml:space="preserve">. Problemática en la via Pipiral - Villavicencio, Dercho de via
</t>
    </r>
    <r>
      <rPr>
        <b/>
        <sz val="8"/>
        <rFont val="Calibri"/>
        <family val="2"/>
        <scheme val="minor"/>
      </rPr>
      <t>viii</t>
    </r>
    <r>
      <rPr>
        <sz val="8"/>
        <rFont val="Calibri"/>
        <family val="2"/>
        <scheme val="minor"/>
      </rPr>
      <t xml:space="preserve">. Socialización formalización de aerodromos a cargo de Entes Territoriales
</t>
    </r>
    <r>
      <rPr>
        <b/>
        <sz val="8"/>
        <rFont val="Calibri"/>
        <family val="2"/>
        <scheme val="minor"/>
      </rPr>
      <t>ix</t>
    </r>
    <r>
      <rPr>
        <sz val="8"/>
        <rFont val="Calibri"/>
        <family val="2"/>
        <scheme val="minor"/>
      </rPr>
      <t xml:space="preserve">. Socialización formalización de aerodromos a cargo de Entes Territoriales
</t>
    </r>
    <r>
      <rPr>
        <b/>
        <sz val="8"/>
        <rFont val="Calibri"/>
        <family val="2"/>
        <scheme val="minor"/>
      </rPr>
      <t>x.</t>
    </r>
    <r>
      <rPr>
        <sz val="8"/>
        <rFont val="Calibri"/>
        <family val="2"/>
        <scheme val="minor"/>
      </rPr>
      <t xml:space="preserve"> Señalización en zonas escolares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</si>
  <si>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t>
    </r>
    <r>
      <rPr>
        <b/>
        <sz val="9"/>
        <color theme="1"/>
        <rFont val="Calibri"/>
        <family val="2"/>
        <scheme val="minor"/>
      </rPr>
      <t>Concesiones: 1. Huila, 2. Quindio, 3. Valle, 4. Boyaca, 5. Caldas, 6. Caqueta, 7. Risaralda, 8. Bolivar, 9. Atlantico, 10. Cundinamarca, 11. Nariño, 12. Putumayo y 13.Santander.</t>
    </r>
    <r>
      <rPr>
        <sz val="9"/>
        <color theme="1"/>
        <rFont val="Calibri"/>
        <family val="2"/>
        <scheme val="minor"/>
      </rPr>
      <t xml:space="preserve">
Transito:</t>
    </r>
    <r>
      <rPr>
        <b/>
        <sz val="9"/>
        <color theme="1"/>
        <rFont val="Calibri"/>
        <family val="2"/>
        <scheme val="minor"/>
      </rPr>
      <t xml:space="preserve"> 1.</t>
    </r>
    <r>
      <rPr>
        <sz val="9"/>
        <color theme="1"/>
        <rFont val="Calibri"/>
        <family val="2"/>
        <scheme val="minor"/>
      </rPr>
      <t xml:space="preserve">Antioquia, 2. Atlántico, 3.Cundinamarca, 4. Bolivar, 5. Boyacá, 6. Caldas, 7. César, 8. Choco, 9. Códoba, 10. Huila, 11. Magdalena, 12. Nariño, 13. Norte de Santander, 14. Quindio, 15. Risaralda, 16. Santander, 17. Sucre, 18. Tolima y 19. Valle del Cauca.
</t>
    </r>
  </si>
  <si>
    <t>se realizaron 22 visitas de Inspeccion de 24 programadas.</t>
  </si>
  <si>
    <t xml:space="preserve">se recibieron 97 PQRs, durante el mes de febrero se  tramitaron 97 PQRs, con un promedio de respuesta de 15  por dia. </t>
  </si>
  <si>
    <t xml:space="preserve">No se programó actividad para este mes. </t>
  </si>
  <si>
    <r>
      <t xml:space="preserve">
Se expedieron 2 Circulares: 
</t>
    </r>
    <r>
      <rPr>
        <b/>
        <sz val="8"/>
        <rFont val="Calibri"/>
        <family val="2"/>
        <scheme val="minor"/>
      </rPr>
      <t>1. Circular No. 6 del 27 de febrero de 2018,</t>
    </r>
    <r>
      <rPr>
        <sz val="8"/>
        <rFont val="Calibri"/>
        <family val="2"/>
        <scheme val="minor"/>
      </rPr>
      <t xml:space="preserve"> Dirigida a Administradores y explotadores de Aeropuertos. Publicada en la página web de la SPT
</t>
    </r>
    <r>
      <rPr>
        <b/>
        <sz val="8"/>
        <rFont val="Calibri"/>
        <family val="2"/>
        <scheme val="minor"/>
      </rPr>
      <t>2. Circular No. 7 del 27 de febrero de 2018</t>
    </r>
    <r>
      <rPr>
        <sz val="8"/>
        <rFont val="Calibri"/>
        <family val="2"/>
        <scheme val="minor"/>
      </rPr>
      <t xml:space="preserve">, Dirigida los administradores de los Terminales de Transporte Terrestre Automotor. Publicada en la página web de la SPT 
</t>
    </r>
  </si>
  <si>
    <t>1. Febrero 8. Tema: Tercera reunión - Avances y Compromisos ANDI - ANALDEX - PLAN Director. Participantes: MT, Ivarsson, Analdex, SPT. Asistentes: 11 personas. 
 2. Febrero 9. Tema: Problemática Tarifas Conpes Puertos. Participantes: DNP - SPT. Asistentes: 3 personas. 
3. Febrero 22. Tema: Articulación institucional Paso de Frontera con Venezuela - Puerto carreño. Participantes: DNP. Mintransporte, Invias, DIAN, SPT. Asistentes: 9 personas. 
  4. Febrero 28. TEma: Comentarios y Observaciones al proyecto de Decreto de Patios de Contenedores y Zona de Enturnamiento.</t>
  </si>
  <si>
    <r>
      <t xml:space="preserve">
Se realizaron ocho (8) mesas de trabajo con las siguientes Autoridades:                                     
</t>
    </r>
    <r>
      <rPr>
        <b/>
        <i/>
        <sz val="8"/>
        <rFont val="Calibri"/>
        <family val="2"/>
        <scheme val="minor"/>
      </rPr>
      <t>i</t>
    </r>
    <r>
      <rPr>
        <b/>
        <sz val="8"/>
        <rFont val="Calibri"/>
        <family val="2"/>
        <scheme val="minor"/>
      </rPr>
      <t>.</t>
    </r>
    <r>
      <rPr>
        <sz val="8"/>
        <rFont val="Calibri"/>
        <family val="2"/>
        <scheme val="minor"/>
      </rPr>
      <t xml:space="preserve"> Ministerio Tansporte - SPT.
</t>
    </r>
    <r>
      <rPr>
        <b/>
        <sz val="8"/>
        <rFont val="Calibri"/>
        <family val="2"/>
        <scheme val="minor"/>
      </rPr>
      <t>ii</t>
    </r>
    <r>
      <rPr>
        <sz val="8"/>
        <rFont val="Calibri"/>
        <family val="2"/>
        <scheme val="minor"/>
      </rPr>
      <t xml:space="preserve">. Ministerio de Ambiente y Desarrollo Sostenible - SPT.
</t>
    </r>
    <r>
      <rPr>
        <b/>
        <sz val="8"/>
        <rFont val="Calibri"/>
        <family val="2"/>
        <scheme val="minor"/>
      </rPr>
      <t>iii</t>
    </r>
    <r>
      <rPr>
        <sz val="8"/>
        <rFont val="Calibri"/>
        <family val="2"/>
        <scheme val="minor"/>
      </rPr>
      <t xml:space="preserve">. ANI - SPT.
</t>
    </r>
    <r>
      <rPr>
        <b/>
        <sz val="8"/>
        <rFont val="Calibri"/>
        <family val="2"/>
        <scheme val="minor"/>
      </rPr>
      <t>iv</t>
    </r>
    <r>
      <rPr>
        <sz val="8"/>
        <rFont val="Calibri"/>
        <family val="2"/>
        <scheme val="minor"/>
      </rPr>
      <t xml:space="preserve">. ANI - Agencia Nacional de Seguridad Vial - DITRA - Ministerio de Transporte. 
</t>
    </r>
    <r>
      <rPr>
        <b/>
        <sz val="8"/>
        <rFont val="Calibri"/>
        <family val="2"/>
        <scheme val="minor"/>
      </rPr>
      <t>v.</t>
    </r>
    <r>
      <rPr>
        <sz val="8"/>
        <rFont val="Calibri"/>
        <family val="2"/>
        <scheme val="minor"/>
      </rPr>
      <t xml:space="preserve"> SIC - SPT.
</t>
    </r>
    <r>
      <rPr>
        <b/>
        <sz val="8"/>
        <rFont val="Calibri"/>
        <family val="2"/>
        <scheme val="minor"/>
      </rPr>
      <t>vi.</t>
    </r>
    <r>
      <rPr>
        <sz val="8"/>
        <rFont val="Calibri"/>
        <family val="2"/>
        <scheme val="minor"/>
      </rPr>
      <t xml:space="preserve"> Concesión Aliadas para el progreso S.A.S - Interventoria - ANI - DITRA - SPT .
</t>
    </r>
    <r>
      <rPr>
        <b/>
        <sz val="8"/>
        <rFont val="Calibri"/>
        <family val="2"/>
        <scheme val="minor"/>
      </rPr>
      <t>vii</t>
    </r>
    <r>
      <rPr>
        <sz val="8"/>
        <rFont val="Calibri"/>
        <family val="2"/>
        <scheme val="minor"/>
      </rPr>
      <t xml:space="preserve">. Concesión CCFC - DITRA - SPT.
</t>
    </r>
    <r>
      <rPr>
        <b/>
        <sz val="8"/>
        <rFont val="Calibri"/>
        <family val="2"/>
        <scheme val="minor"/>
      </rPr>
      <t>viii.</t>
    </r>
    <r>
      <rPr>
        <sz val="8"/>
        <rFont val="Calibri"/>
        <family val="2"/>
        <scheme val="minor"/>
      </rPr>
      <t xml:space="preserve"> Concesión Unión del Sur - ANI- Interventoria - -DITRA - SPT.
    </t>
    </r>
  </si>
  <si>
    <r>
      <rPr>
        <b/>
        <sz val="8"/>
        <rFont val="Calibri"/>
        <family val="2"/>
        <scheme val="minor"/>
      </rPr>
      <t>1.</t>
    </r>
    <r>
      <rPr>
        <sz val="8"/>
        <rFont val="Calibri"/>
        <family val="2"/>
        <scheme val="minor"/>
      </rPr>
      <t xml:space="preserve"> Coordinar medidas y acciones frente a temas relativos a los terminales de transporte férreo que requieren acciones conjuntas. 
2</t>
    </r>
    <r>
      <rPr>
        <b/>
        <sz val="8"/>
        <rFont val="Calibri"/>
        <family val="2"/>
        <scheme val="minor"/>
      </rPr>
      <t>.</t>
    </r>
    <r>
      <rPr>
        <sz val="8"/>
        <rFont val="Calibri"/>
        <family val="2"/>
        <scheme val="minor"/>
      </rPr>
      <t xml:space="preserve"> Socializacion Aeródromos.
3</t>
    </r>
    <r>
      <rPr>
        <b/>
        <sz val="8"/>
        <rFont val="Calibri"/>
        <family val="2"/>
        <scheme val="minor"/>
      </rPr>
      <t>.</t>
    </r>
    <r>
      <rPr>
        <sz val="8"/>
        <rFont val="Calibri"/>
        <family val="2"/>
        <scheme val="minor"/>
      </rPr>
      <t xml:space="preserve"> Socialización resultados estudio sectores críticos de accidentalidad 2015 - 2017.
4</t>
    </r>
    <r>
      <rPr>
        <b/>
        <sz val="8"/>
        <rFont val="Calibri"/>
        <family val="2"/>
        <scheme val="minor"/>
      </rPr>
      <t>.</t>
    </r>
    <r>
      <rPr>
        <sz val="8"/>
        <rFont val="Calibri"/>
        <family val="2"/>
        <scheme val="minor"/>
      </rPr>
      <t xml:space="preserve"> Sistema control al sobrepeso, Estado de basculas,  entrada de funcionamiento del anexo técnico. 
5</t>
    </r>
    <r>
      <rPr>
        <b/>
        <sz val="8"/>
        <rFont val="Calibri"/>
        <family val="2"/>
        <scheme val="minor"/>
      </rPr>
      <t>.</t>
    </r>
    <r>
      <rPr>
        <sz val="8"/>
        <rFont val="Calibri"/>
        <family val="2"/>
        <scheme val="minor"/>
      </rPr>
      <t xml:space="preserve"> Sectores criticos de accidentalidad, cruces no autorizados y ventas ambulantes. 
6</t>
    </r>
    <r>
      <rPr>
        <b/>
        <sz val="8"/>
        <rFont val="Calibri"/>
        <family val="2"/>
        <scheme val="minor"/>
      </rPr>
      <t>.</t>
    </r>
    <r>
      <rPr>
        <sz val="8"/>
        <rFont val="Calibri"/>
        <family val="2"/>
        <scheme val="minor"/>
      </rPr>
      <t xml:space="preserve"> Sectores criticos de accidentalidad, y plasnes de contingencia temporada de vacaciones.
7</t>
    </r>
    <r>
      <rPr>
        <b/>
        <sz val="8"/>
        <rFont val="Calibri"/>
        <family val="2"/>
        <scheme val="minor"/>
      </rPr>
      <t>.</t>
    </r>
    <r>
      <rPr>
        <sz val="8"/>
        <rFont val="Calibri"/>
        <family val="2"/>
        <scheme val="minor"/>
      </rPr>
      <t xml:space="preserve"> La Concesión realizará seguimiento con los encargados del espacio público y se hará una reunión en 60 días con el alcalde, la ANI,  DITRA y SPT, para socializar el tema.</t>
    </r>
  </si>
  <si>
    <t>1. Reunión con la Dra. Luz Belén Fernández - Coordinadora del Grupo de Protección al Turista tema: Unificación de criterios en relación con la prestación de servicios de transporte de personas por parte de los operadores turísticos en el aeropuerto de Barranquilla</t>
  </si>
  <si>
    <t>2. Reunión con la Procuraduría Regional de Santander tema: Cumplimiento de los compromisos relacionados con la Circular Conjunta de Sostenibilidad de los Sistemas de Transporte Masivo Integrado</t>
  </si>
  <si>
    <t>5. Reunión con el Dr. Manuel González Mintransporte Tema: Normalización Decreto 153/2017 Empresas de Transporte de Carga</t>
  </si>
  <si>
    <t>7. Reunión con el Ministerio de Transporte y Confecámaras tema: Revisión información bases de datos Confecámaras (RUES) Empresas de Transporte de Carga.</t>
  </si>
  <si>
    <t>En el mes de febrero se realizaron: 304 operativos de informalidad, 77 operativos de escolaridad
 y 60 operativos al transporte de carga.</t>
  </si>
  <si>
    <t xml:space="preserve">Durante el mes de febrero se invitó a dos capacitaciones asi:
"Evaluación de Desempeño Laboral" en la ESAP, se invitó a 15 funcionarios de los cuales asistieron 8. 
Indicador: # funcionarios capacitados / # funcionarios Invitados: 8 / 15 = 53%
"Lenguaje claro", (Curso virtual) se invitó a 39 funcionarios y a la fecha de corte lo han realizado efectivamente 4.
Cabe anotar que estas capacitaciones no estarán incluidas dentro del PIC 2018.
Indicador: # funcionarios capacitados / # funcionarios Invitados: 4 / 39 = 10%
Para efectos de consolidar la información de avance del PEI, el resultado del indicador descrito es:  12 / 54 = 22%  esto para reportar a la Oficina Asesora de Planeación. </t>
  </si>
  <si>
    <t>Durante el mes de  enero 2018 se continuo con la constante en el desarrollo de actividades proyectadas dentro de los cinco programas del PIGA 2018. Se programaron 227 actividades para la vigencia</t>
  </si>
  <si>
    <t>En el mes de febrero se realizaron 8 reuniones
1. Reunión con la Dra. Luz Belén Fernández - coordinadora del Grupo de Protección al Turista tema: unificación de criterios en relación con la prestación de servicios de transporte de personas por parte de los operadores turísticos en el aeropuerto de Barranquilla
2. Reunión con la Procuraduría Regional de Santander tema: cumplimiento de los compromisos relacionados con la Circular Conjunta de Sostenibilidad de los Sistemas de Transporte Masivo Integrado
3. Reunión con el Ministerio de Transporte tema: Depuración bases de datos transporte diferentes modalidades
4. Reunión con el Ministerio de Transporte y los diferentes Gremios tema: Socialización Plan Piloto Buenaventura con el Viceministro de Tránsito
5. Reunión con el Dr. Manuel Gonzáles Mintransporte Tema: Normalización Decreto 153/2017 Empresas de Transporte de Carga
6. Reunión con el Ministerio de Transporte Tema: Revisión aspectos legales del estado de habilitación de empresas transporte de todas las modalidades, procedimientos, protocolos y bases de datos relacionadas
7. Reunión con el Ministerio de Transporte y confecámaras tema: Revisión información bases de datos Confecámaras (RUES) Empresas de Transporte de Carga
8. Reunión Ministerio de Transporte tema: Definición Acciones bases Pasajeros y Mixto por carretera</t>
  </si>
  <si>
    <t>Guía Metodológica Actualizada, Cálculo de la Contribución Especial por Concepto de Vigilancia  de la SPT</t>
  </si>
  <si>
    <t>A la fecha el Grupo de financiera se encuentra en proceso del cálculo de la tarifa de contribucion de acuerdo a la informacion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</si>
  <si>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31 de Marzo del 2018, obligo un valor total de $4.872. 785.990 Millones de pesos, entre gastos de funcionamiento e inversión.
La meta presupuestal proyectada era del 8.8 % en ejecución, esto indica un sobre cumplimiento en la ejecución de obligaciones de la Entidad.</t>
  </si>
  <si>
    <t>Durante el mes de marzo de 2018 se continuo con la constante en el desarrollo de actividades proyectadas dentro de los cinco programas del PIGA 2018</t>
  </si>
  <si>
    <t xml:space="preserve"> Se tiene que a 31 de marzo de 2018 no se registraron quejas relacionas con hechos de Corrupción </t>
  </si>
  <si>
    <t xml:space="preserve">Se evidencia documento en el que se registran los casos gestionados por el Grupo de Informatica y Estadistica relacionados con la seguridad de la información,  Listados de Asistencia a capacitaciones de los diferentes modulos del aplicativo VIGIA. Resolucion 9332 del 01/03/2018,  por la cual se adopta el Modelo Integrado de Planeación y Gestión, la cual define dentro  las funciones del Comité Institucional de Gestión y Desempeño, asegurar la implementación y desarrollo de las políticas en materia de seguridad digital y de la información, Evaluación de las capacidades de Gestión de TI, contrato de adquisición de 100 equipos de computo, documento diagnóstico de seguridad y privacidad de la información de la entidad actualizado, documento metodología de gestión de activos de información en revisión.  </t>
  </si>
  <si>
    <t xml:space="preserve">Se determinó la eficacia en la gestión de incidentes de seguridad de la información en la entidad, se dió continuidad a la implementación del aplicativo misional  VIGIA, realizando una serie de actualizaciones, optimizando los procesos para la atención de los vigilados, adicionalmente, se estan integrando los procesos de las dependencias tranversales de la entidad como es el Grupo de Gestión Documental, el Grupo de Notificaciones, el Grupo de Atención al Ciudadano y el Grupo de Cobro Coactivo y Grupo Financiera. Se emitió la resolución  que incluye temas en seguridad y privacidad de la Informacion, se realizó la actualización de la unidad de almacenamiento donde se alojan todos los servicios y aplicaciones de la entidad y la adquisición de nuevos  equipos,  se realizó diagnostico de seguridad y privacidad de la informacion de la entidad actualizado y se proyectó la  metodología de gestión de activos de información. </t>
  </si>
  <si>
    <t>Para la vigencia 2017 una de las metas institucionales era la obtención del 84.75% en la calificación de la evaluación del MECI que se presentaba siempre antes del 28 de febrero de cada vigencia; sin embargo, con motivo de la última modificación efectuada al Modelo Integrado de Planeación y Gestión, el cronograma varió en el sentido de que la línea base se capturó en la herramienta FURAG durante el segundo semestre del 2017, estando pendiente a la fecha del    pronunciamiento del DAFP en relación con la nueva fecha de reporte; en el entendido de que la dimensión de Control Interno absorberá todos los temas relacionados con el MECI y se convertirá en la forma de calificar este indicador.</t>
  </si>
  <si>
    <t>Cumpli.</t>
  </si>
  <si>
    <t xml:space="preserve">Circular No. 009 del 13 de marzo publicada en la pag web y correos electronicos remitiendo la misma. </t>
  </si>
  <si>
    <t xml:space="preserve">Se emitio la Circular Externa No. 09 socializando el tema de Archivo Documental. </t>
  </si>
  <si>
    <t>Listado de Asistencia</t>
  </si>
  <si>
    <t xml:space="preserve">1. Marzo 1. Tema: Plan de Acción Universidad Nacional, Rio Magdalena, Cormagdalena.  Participantes: Cormagdalena, SPT. 
Asistentes: 5 personas. 
2. Marzo 15. Tema: Presentacion Plan de Accin Fluvial  (MT - Cormagdalena - SPT - Embalses).  Participantes: MT, SPT. Total asistentes: 6 personas
</t>
  </si>
  <si>
    <t xml:space="preserve">No hay actividad planeada para este mes. </t>
  </si>
  <si>
    <t xml:space="preserve">1. Marzo 1. Tema: Grupo 2-4 Mesa Nacional de Puertos.  Participantes: Comision Colombiana del Oceano (CCO), Dimar, Armcol, Mincit, SPT.  Total asistentes: 10 personas
2. Marzo 6. Tema: Agenda de Trabajo Plan de Emergencia - Puerto d eCartagena (Ecopetrol). Participantes: Ecopetrol, SPT. Total Asistentes: 3 personas.
3. Marzo 7. Tema: Plan Piloto de Facilitación en Movilidad y Logistica - Identificación de Rios navegables . Participantes: Alcaldia de Buenaventura , SPT. Total Asistentes: 6 personas. 
4. Marzo 14. Tema: Asesoria Aplicativo Carga Diaria y Marpol. Participantes: S.P. El Cayao, SPT. Total asistentes: 5 personas.
5. Marzo 21. Tema: audiencia Publica Inverfuels S.A.S. Participantes: Inverfuels, Dian, SPT, ANI, Mincit, MT. Total asistentes: 10 personas. </t>
  </si>
  <si>
    <t xml:space="preserve">cuadro seguimiento visitas.  Inf enviada por correo electrónico. </t>
  </si>
  <si>
    <t xml:space="preserve">registro de operadores portuarios </t>
  </si>
  <si>
    <t>correo electronico</t>
  </si>
  <si>
    <t xml:space="preserve">Se realizó el boletín correspondiente al año 2017 y el lunes 26 de marzo de 2018 se entregó una primera versión para revisión por parte del Superintendente Jaramillo. </t>
  </si>
  <si>
    <t>BD de PQR.</t>
  </si>
  <si>
    <r>
      <t xml:space="preserve">El tiempo promedio de respuesta en el mes de marzo es de </t>
    </r>
    <r>
      <rPr>
        <sz val="9"/>
        <rFont val="Calibri"/>
        <family val="2"/>
        <scheme val="minor"/>
      </rPr>
      <t>13</t>
    </r>
    <r>
      <rPr>
        <sz val="9"/>
        <color theme="1"/>
        <rFont val="Calibri"/>
        <family val="2"/>
        <scheme val="minor"/>
      </rPr>
      <t xml:space="preserve"> dias. </t>
    </r>
  </si>
  <si>
    <t xml:space="preserve">PORCENTAJES DE CUMPLIMIENTO EN LA EXPEDICION DE LOS REGISTROS COMO OPERADORES PORTUARIOS AÑO 2018
AL 31 DE ENERO DE 2018
Registros Aprobados 325
Solicitados completos incluyendo paz y salvo (Aprobados +pendiente revisión) 341
% cumplimiento 95%
</t>
  </si>
  <si>
    <t xml:space="preserve">Registros Aprobados 331
Solicitados completos incluyendo paz y salvo (Aprobados +pendiente revisión): 351
El % de cumplimiento: 94%. </t>
  </si>
  <si>
    <t>Solicitados completos incluyendo paz y salvo (Aprobados +pendiente revisión): 351</t>
  </si>
  <si>
    <t xml:space="preserve">Registros Aprobados 336
Solicitados completos incluyendo paz y salvo (Aprobados +pendiente revisión): 361
El % de cumplimiento: 93%. </t>
  </si>
  <si>
    <t xml:space="preserve">En el mes de marzo se realizó 1 socialización en política sectorial:
Circular N° 14 del 28 de marzo de 2018, dirigida a los Alcaldes, Secretarios de Tránsito, de movilidad o de Transporte, sobre los procesos virtuales.
</t>
  </si>
  <si>
    <t xml:space="preserve">En el mes de marzo se realizaron 5 reuniones:
1. Reunión con el Ministro de Transporte, Tema: MIGRACIÓN Christian Krüger Sarmiento
2. Reunión con el Dr. Manuel González (Ministerio de Transporte), Tema: Acciones a Organismos de Tránsito
3. Reunión con SICOV CEA´s temas:  Validación de los Sistemas de Control y Vigilancia y Procesos adelantados por los CEA´s
4. Reunión con la Procuraduría Tema: Revisión Plan de Acción de Transmilenio
5. Reunión con el Ministerio de Transporte Tema: Operación puente festivo de San José y Semana Santa
</t>
  </si>
  <si>
    <t>Bases de datos</t>
  </si>
  <si>
    <t>En el mes de marzo se realizaron:
23 operativos de carga
162 operativos de informalidad
74 operativos de escolaridad</t>
  </si>
  <si>
    <t xml:space="preserve">En el mes de marzo se realizaron 2 socializaciones en normas vigentes: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</si>
  <si>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No se realizó socialización</t>
  </si>
  <si>
    <t xml:space="preserve">En el mes de marzo se realizaron 6 mesas de trabajo:
1. Participación en el Seminario Lineamientos del PESV y transporte de sustancias peligrosas por carretera invitación Fedetranscarga (Federación de Empresarios del Transporte de Carga)
2. Participación en el evento de Revolución de la Infraestructura en la Región Central, tema: Proyectos de Infraestructura y Seguridad Víal en el país
3. Participación en la Solicitud Pablo Catatumbo integrante de la Farc en el marco de la implementación del acuerdo de PAZ, Tema: Capacitación licencias de conducción partido político fuerza alternativa revolucionaria del Común
4. Reunión de PMU – Puesto de Mando Unificado
5. Invitación evento Revolución de la Infraestructura en la Región Caribe, tema: Proyectos de Infraestructura y Seguridad Víal en esta zona del país – Mesa de trabajo con Concesiones del Caribe y el Viceministro de Transporte
6. Reunión con la Dirección General de la Policía, tema: PMU Extraordinario "Incremento de siniestralidad en Semana Santa"
</t>
  </si>
  <si>
    <t>Cuadro seguimiento visitas, Inf enviada por correo electrónico, Base de datos.</t>
  </si>
  <si>
    <t>se realizaron 29 visitas de Inspeccion de 31 programadas.</t>
  </si>
  <si>
    <t>N/A ESTE MES</t>
  </si>
  <si>
    <r>
      <t xml:space="preserve">
</t>
    </r>
    <r>
      <rPr>
        <b/>
        <sz val="10"/>
        <rFont val="Calibri"/>
        <family val="2"/>
        <scheme val="minor"/>
      </rPr>
      <t>i</t>
    </r>
    <r>
      <rPr>
        <sz val="8"/>
        <rFont val="Calibri"/>
        <family val="2"/>
        <scheme val="minor"/>
      </rPr>
      <t xml:space="preserve">. Sectores críticos de accidentalidad, cruces no autorizados y ventas ambulantes
</t>
    </r>
    <r>
      <rPr>
        <b/>
        <sz val="10"/>
        <rFont val="Calibri"/>
        <family val="2"/>
        <scheme val="minor"/>
      </rPr>
      <t>ii</t>
    </r>
    <r>
      <rPr>
        <sz val="10"/>
        <rFont val="Calibri"/>
        <family val="2"/>
        <scheme val="minor"/>
      </rPr>
      <t>.</t>
    </r>
    <r>
      <rPr>
        <sz val="8"/>
        <rFont val="Calibri"/>
        <family val="2"/>
        <scheme val="minor"/>
      </rPr>
      <t xml:space="preserve"> Sectores críticos de accidentalidad, cruces no autorizados y ventas ambulantes
</t>
    </r>
    <r>
      <rPr>
        <b/>
        <sz val="10"/>
        <rFont val="Calibri"/>
        <family val="2"/>
        <scheme val="minor"/>
      </rPr>
      <t>iii.</t>
    </r>
    <r>
      <rPr>
        <sz val="8"/>
        <rFont val="Calibri"/>
        <family val="2"/>
        <scheme val="minor"/>
      </rPr>
      <t xml:space="preserve"> Sectores críticos de accidentalidad y planes de contingencia
</t>
    </r>
    <r>
      <rPr>
        <b/>
        <sz val="10"/>
        <rFont val="Calibri"/>
        <family val="2"/>
        <scheme val="minor"/>
      </rPr>
      <t>iv.</t>
    </r>
    <r>
      <rPr>
        <sz val="8"/>
        <rFont val="Calibri"/>
        <family val="2"/>
        <scheme val="minor"/>
      </rPr>
      <t xml:space="preserve"> Sectores críticos de accidentalidad y Convenio Policía Nacional - Ditra
</t>
    </r>
    <r>
      <rPr>
        <b/>
        <sz val="10"/>
        <rFont val="Calibri"/>
        <family val="2"/>
        <scheme val="minor"/>
      </rPr>
      <t>v.</t>
    </r>
    <r>
      <rPr>
        <sz val="8"/>
        <rFont val="Calibri"/>
        <family val="2"/>
        <scheme val="minor"/>
      </rPr>
      <t xml:space="preserve"> Sectores críticos de accidentalidad, Logística de operativos y dotación; irregularidades en prestación de servicio; problemática invasión e indebido uso de franja de derecho de vía;  normatividad.
</t>
    </r>
    <r>
      <rPr>
        <b/>
        <sz val="10"/>
        <rFont val="Calibri"/>
        <family val="2"/>
        <scheme val="minor"/>
      </rPr>
      <t>vi.</t>
    </r>
    <r>
      <rPr>
        <sz val="8"/>
        <rFont val="Calibri"/>
        <family val="2"/>
        <scheme val="minor"/>
      </rPr>
      <t xml:space="preserve"> Plan de mejoramiento sobre respuesta de requerimientos producto de inspecciones
</t>
    </r>
  </si>
  <si>
    <r>
      <t>Se realizaron (6) seis Mesas de trabajo con autoridades:
1</t>
    </r>
    <r>
      <rPr>
        <b/>
        <sz val="10"/>
        <rFont val="Calibri"/>
        <family val="2"/>
        <scheme val="minor"/>
      </rPr>
      <t>.</t>
    </r>
    <r>
      <rPr>
        <sz val="8"/>
        <rFont val="Calibri"/>
        <family val="2"/>
        <scheme val="minor"/>
      </rPr>
      <t xml:space="preserve"> Concesión BRICEÑO - Tunja - Sogamoso -DITRA CUNDINAMARCA -  SPT
2</t>
    </r>
    <r>
      <rPr>
        <b/>
        <sz val="10"/>
        <rFont val="Calibri"/>
        <family val="2"/>
        <scheme val="minor"/>
      </rPr>
      <t>.</t>
    </r>
    <r>
      <rPr>
        <sz val="8"/>
        <rFont val="Calibri"/>
        <family val="2"/>
        <scheme val="minor"/>
      </rPr>
      <t xml:space="preserve"> Concesión BRICEÑO - Tunja - Sogamoso -DITRA BOYACA-  SPT
3</t>
    </r>
    <r>
      <rPr>
        <b/>
        <sz val="10"/>
        <rFont val="Calibri"/>
        <family val="2"/>
        <scheme val="minor"/>
      </rPr>
      <t>.</t>
    </r>
    <r>
      <rPr>
        <sz val="8"/>
        <rFont val="Calibri"/>
        <family val="2"/>
        <scheme val="minor"/>
      </rPr>
      <t xml:space="preserve"> Concesionaria de Occidente -  DITRA
4</t>
    </r>
    <r>
      <rPr>
        <b/>
        <sz val="10"/>
        <rFont val="Calibri"/>
        <family val="2"/>
        <scheme val="minor"/>
      </rPr>
      <t>.</t>
    </r>
    <r>
      <rPr>
        <sz val="8"/>
        <rFont val="Calibri"/>
        <family val="2"/>
        <scheme val="minor"/>
      </rPr>
      <t xml:space="preserve"> Firma Concesionaria Unión Vial Pamplonita SAS, Firma Interventora AFA Consultores y constructores SAS, Agencia Nacional de Infraestructura, Policia Nacional, SPT
5</t>
    </r>
    <r>
      <rPr>
        <b/>
        <sz val="10"/>
        <rFont val="Calibri"/>
        <family val="2"/>
        <scheme val="minor"/>
      </rPr>
      <t>.</t>
    </r>
    <r>
      <rPr>
        <sz val="8"/>
        <rFont val="Calibri"/>
        <family val="2"/>
        <scheme val="minor"/>
      </rPr>
      <t xml:space="preserve"> Concesión Cordoba Sucre - DITRA -  Firma Concesionaria - Firma Interventora - ANI.
6. Aerocivil - SPT
</t>
    </r>
  </si>
  <si>
    <r>
      <t>Se realizaron 2 mesas de trabajo:  1</t>
    </r>
    <r>
      <rPr>
        <b/>
        <sz val="10"/>
        <rFont val="Calibri"/>
        <family val="2"/>
        <scheme val="minor"/>
      </rPr>
      <t>.</t>
    </r>
    <r>
      <rPr>
        <sz val="9"/>
        <rFont val="Calibri"/>
        <family val="2"/>
        <scheme val="minor"/>
      </rPr>
      <t xml:space="preserve"> Aeronautica civil - SPT y 2. </t>
    </r>
    <r>
      <rPr>
        <sz val="9"/>
        <rFont val="Calibri"/>
        <family val="2"/>
        <scheme val="minor"/>
      </rPr>
      <t xml:space="preserve">Ministerio del Interior - SPT. 
Diagnostico Aeródromos A Cargo De Entes Territoriales Y Terminales De Transporte Terrestre, presentacion en Power Point </t>
    </r>
  </si>
  <si>
    <r>
      <t>1</t>
    </r>
    <r>
      <rPr>
        <b/>
        <sz val="10"/>
        <rFont val="Calibri"/>
        <family val="2"/>
        <scheme val="minor"/>
      </rPr>
      <t>.</t>
    </r>
    <r>
      <rPr>
        <sz val="9"/>
        <rFont val="Calibri"/>
        <family val="2"/>
        <scheme val="minor"/>
      </rPr>
      <t xml:space="preserve"> La SPT remitirá el listado de los 18 aerodromos que se encuentran sin operación de acuerdo al diagnostico. La SPT con la Aerocivil realizará un cruce de datos para identificar que aerodromos pertenencen a la Aerocivil y no a entes territoriales. 
2</t>
    </r>
    <r>
      <rPr>
        <b/>
        <sz val="10"/>
        <rFont val="Calibri"/>
        <family val="2"/>
        <scheme val="minor"/>
      </rPr>
      <t>.</t>
    </r>
    <r>
      <rPr>
        <sz val="9"/>
        <rFont val="Calibri"/>
        <family val="2"/>
        <scheme val="minor"/>
      </rPr>
      <t xml:space="preserve"> Socialización formalización de aerodromos a cargo de Entes Territoriales</t>
    </r>
  </si>
  <si>
    <t>Se realizo (01) mesa de trabajo con la, Concesión Perimetral Oriental de Bogotá - DITRA - Interventoria - SPT</t>
  </si>
  <si>
    <t>Se socializo normas de acuerdo a la Ley 1228, Ley 105 de 1993, principios del Transporte, Ley 1618 del 2013 de Infraestructura accesible</t>
  </si>
  <si>
    <r>
      <t>Se realizaron 5 Mesas de trabajo de oportunidades de mejora con vigilados
1</t>
    </r>
    <r>
      <rPr>
        <b/>
        <sz val="10"/>
        <rFont val="Calibri"/>
        <family val="2"/>
        <scheme val="minor"/>
      </rPr>
      <t>.</t>
    </r>
    <r>
      <rPr>
        <sz val="8"/>
        <rFont val="Calibri"/>
        <family val="2"/>
        <scheme val="minor"/>
      </rPr>
      <t xml:space="preserve"> Terminal De Transporte De Caucasia Tetracauca - Sogamoso - Espinal
2</t>
    </r>
    <r>
      <rPr>
        <b/>
        <sz val="10"/>
        <rFont val="Calibri"/>
        <family val="2"/>
        <scheme val="minor"/>
      </rPr>
      <t>.</t>
    </r>
    <r>
      <rPr>
        <sz val="8"/>
        <rFont val="Calibri"/>
        <family val="2"/>
        <scheme val="minor"/>
      </rPr>
      <t xml:space="preserve"> Concesión Autopistas Del Café - Concesión Ccfc S.A.S - Concesión Sabana De Occidente - Devisab - Devimed - Coviandes - Spt
3</t>
    </r>
    <r>
      <rPr>
        <b/>
        <sz val="10"/>
        <rFont val="Calibri"/>
        <family val="2"/>
        <scheme val="minor"/>
      </rPr>
      <t>.</t>
    </r>
    <r>
      <rPr>
        <sz val="8"/>
        <rFont val="Calibri"/>
        <family val="2"/>
        <scheme val="minor"/>
      </rPr>
      <t xml:space="preserve"> Aeropuertos Concesionados - Spt
4</t>
    </r>
    <r>
      <rPr>
        <b/>
        <sz val="10"/>
        <rFont val="Calibri"/>
        <family val="2"/>
        <scheme val="minor"/>
      </rPr>
      <t>.</t>
    </r>
    <r>
      <rPr>
        <sz val="8"/>
        <rFont val="Calibri"/>
        <family val="2"/>
        <scheme val="minor"/>
      </rPr>
      <t xml:space="preserve"> Concesión Santana Mocoa Neiva - Interventoría - Ani - Alcalde De Tbana - Spt
5</t>
    </r>
    <r>
      <rPr>
        <b/>
        <sz val="10"/>
        <rFont val="Calibri"/>
        <family val="2"/>
        <scheme val="minor"/>
      </rPr>
      <t>.</t>
    </r>
    <r>
      <rPr>
        <sz val="8"/>
        <rFont val="Calibri"/>
        <family val="2"/>
        <scheme val="minor"/>
      </rPr>
      <t xml:space="preserve"> Terminal De Transporte De Aguachica
</t>
    </r>
  </si>
  <si>
    <r>
      <rPr>
        <b/>
        <sz val="10"/>
        <rFont val="Calibri"/>
        <family val="2"/>
        <scheme val="minor"/>
      </rPr>
      <t xml:space="preserve">1. </t>
    </r>
    <r>
      <rPr>
        <sz val="8"/>
        <rFont val="Calibri"/>
        <family val="2"/>
        <scheme val="minor"/>
      </rPr>
      <t>Seguimiento a los planes de mejoramiento de sectores críticos  por parte de las Terminales de transporte 
2</t>
    </r>
    <r>
      <rPr>
        <b/>
        <sz val="10"/>
        <rFont val="Calibri"/>
        <family val="2"/>
        <scheme val="minor"/>
      </rPr>
      <t>.</t>
    </r>
    <r>
      <rPr>
        <sz val="8"/>
        <rFont val="Calibri"/>
        <family val="2"/>
        <scheme val="minor"/>
      </rPr>
      <t xml:space="preserve"> Compromiso por parte de las concesionarias para presentar planes  de mejoramiento de sectores críticos 
3</t>
    </r>
    <r>
      <rPr>
        <b/>
        <sz val="10"/>
        <rFont val="Calibri"/>
        <family val="2"/>
        <scheme val="minor"/>
      </rPr>
      <t>.</t>
    </r>
    <r>
      <rPr>
        <sz val="8"/>
        <rFont val="Calibri"/>
        <family val="2"/>
        <scheme val="minor"/>
      </rPr>
      <t xml:space="preserve"> Se establece el orden en el cual se entregaran los planes de mejoramiento
4</t>
    </r>
    <r>
      <rPr>
        <b/>
        <sz val="10"/>
        <rFont val="Calibri"/>
        <family val="2"/>
        <scheme val="minor"/>
      </rPr>
      <t>.</t>
    </r>
    <r>
      <rPr>
        <sz val="8"/>
        <rFont val="Calibri"/>
        <family val="2"/>
        <scheme val="minor"/>
      </rPr>
      <t xml:space="preserve"> La Concesión se compromete a realizar mesa de trabajo el 22 de marzo de 2018, con el dueño del previo, DITRA, ANI, alcalde Municipal y entidades competentes
5</t>
    </r>
    <r>
      <rPr>
        <b/>
        <sz val="10"/>
        <rFont val="Calibri"/>
        <family val="2"/>
        <scheme val="minor"/>
      </rPr>
      <t xml:space="preserve">. </t>
    </r>
    <r>
      <rPr>
        <sz val="8"/>
        <rFont val="Calibri"/>
        <family val="2"/>
        <scheme val="minor"/>
      </rPr>
      <t xml:space="preserve">Seguimiento a los planes de mejoramiento de sectores críticos  por parte de las Terminales de transporte
</t>
    </r>
  </si>
  <si>
    <t>Se expidieron (2) Circulares para las concesiones viales y terminales de Transporte las cuales se encuentran publicadas en la pagina de la SPT, con el fin de minimizar las condiciones de riesgo de los viajeros durante las vacaciones de semana santa</t>
  </si>
  <si>
    <r>
      <rPr>
        <b/>
        <sz val="10"/>
        <color theme="1"/>
        <rFont val="Calibri"/>
        <family val="2"/>
        <scheme val="minor"/>
      </rPr>
      <t>i.</t>
    </r>
    <r>
      <rPr>
        <sz val="8"/>
        <color theme="1"/>
        <rFont val="Calibri"/>
        <family val="2"/>
        <scheme val="minor"/>
      </rPr>
      <t xml:space="preserve"> Circular No. 10 del 14 de marzo de 2018, Para concesionarios Carreteros, CampañaMuevete Legal apoyo y acciones para la lucha contra el transporte informal, Semana Santa 2018  
</t>
    </r>
    <r>
      <rPr>
        <b/>
        <sz val="10"/>
        <color theme="1"/>
        <rFont val="Calibri"/>
        <family val="2"/>
        <scheme val="minor"/>
      </rPr>
      <t>ii</t>
    </r>
    <r>
      <rPr>
        <b/>
        <sz val="8"/>
        <color theme="1"/>
        <rFont val="Calibri"/>
        <family val="2"/>
        <scheme val="minor"/>
      </rPr>
      <t>.</t>
    </r>
    <r>
      <rPr>
        <sz val="8"/>
        <color theme="1"/>
        <rFont val="Calibri"/>
        <family val="2"/>
        <scheme val="minor"/>
      </rPr>
      <t xml:space="preserve"> Circular No. 11 del 14 de marzo de 2018, Para Terminales de Transporte, CampañaMuevete Legal apoyo y acciones para la lucha contra el transporte informal, Semana Santa 2018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</si>
  <si>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8. Cundinamarca (Bogotá), 9. Santander, 10. Tolima.
</t>
    </r>
    <r>
      <rPr>
        <b/>
        <sz val="9"/>
        <color theme="1"/>
        <rFont val="Calibri"/>
        <family val="2"/>
        <scheme val="minor"/>
      </rPr>
      <t xml:space="preserve">Concesiones: 1.Guajira, 2. Santander, 3. Atlantico, 4. Norte de Santander, 5. Tolima, 6. Magdalena, 7.Cundinamarca, 8. Risaralda, 9. Cordoba, 10. Bolivar, 11. Antioquia, 12. Cauca, 13. Casanare y 14. Boyacá.
</t>
    </r>
    <r>
      <rPr>
        <sz val="9"/>
        <color theme="1"/>
        <rFont val="Calibri"/>
        <family val="2"/>
        <scheme val="minor"/>
      </rPr>
      <t>Transito: 1. Antioquia, 2. Atlantico, 3. Bolivar, 4.Boyacá, 5. Caldas, 6. Caquetá, 7.Casanare, 8. Cauca, 9. César, 10. Córdoba, 11. Cundinamarca (Bogotá), 12.Huila, 13. Guajira, 14. Magdalena, 15. Meta, 16. Nariño, 17. Norte de Santander, 18. Quíndio, 19. Risaralda, 20. Santander, 21. Sucre, 22. Tolima, 23. Valle del Cauca.</t>
    </r>
  </si>
  <si>
    <t>Cuadro de seguimiento PQRs orfeo, vigia y expedientes fisicos</t>
  </si>
  <si>
    <t xml:space="preserve">se recibieron 184 PQRs, durante el mes de marzo se  tramitaron 52 PQRs, con un promedio de respuesta de 12 por dia. </t>
  </si>
  <si>
    <r>
      <t xml:space="preserve">Planeación anual: 36
Planeación Anual modificada: 75
Total programación mensual: 67
</t>
    </r>
    <r>
      <rPr>
        <b/>
        <sz val="9"/>
        <color theme="1"/>
        <rFont val="Calibri"/>
        <family val="2"/>
        <scheme val="minor"/>
      </rPr>
      <t>Visitas Realizadas: 67</t>
    </r>
    <r>
      <rPr>
        <sz val="9"/>
        <color theme="1"/>
        <rFont val="Calibri"/>
        <family val="2"/>
        <scheme val="minor"/>
      </rPr>
      <t xml:space="preserve">
Visitas Canceladas: 0
Actas Recibidas: 38
Actas Pendientes de Recibir: 29
Inspecciones documentales:7</t>
    </r>
  </si>
  <si>
    <r>
      <t xml:space="preserve">Se ajusta la programacion mensual debido a que el Coordinador de Vigilancia e Inspección informó verbalmente que recibió instrucciones que todos los regionales debian realizar visitas. En consecuencia la programación queda asi: Ene:25, Feb:34, Mar:94, Abr:61, May:47, Jun:37, Jul:33, Ago:12, Sep:25, Oct:22, Nov:34, Dic:0. Total:424.
Al 28 de Febrero se tiene: 
Planeación anual: 40
Planeación Anual modificada: 36
Total programación mensual: 35
</t>
    </r>
    <r>
      <rPr>
        <b/>
        <sz val="9"/>
        <color theme="1"/>
        <rFont val="Calibri"/>
        <family val="2"/>
        <scheme val="minor"/>
      </rPr>
      <t>Visitas Realizadas: 35</t>
    </r>
    <r>
      <rPr>
        <sz val="9"/>
        <color theme="1"/>
        <rFont val="Calibri"/>
        <family val="2"/>
        <scheme val="minor"/>
      </rPr>
      <t xml:space="preserve">
Visitas Canceladas: 0
Actas Recibidas: 11
Actas Pendientes de Recibir: 15
La diferencia de 1 empresa entre la planeación ajustada y el total programado en el mes corresponde a que la empresa LM Y SUMINISTROS Y SERVICIOS ELECTRONICOS estaba duplicada. 
Febrero: Visitas no programadas inicialmente: 5. Se realizaron las 5. 
 Inspecciones Documentales: se realizaron 7 en el mes de febrero. </t>
    </r>
  </si>
  <si>
    <r>
      <t xml:space="preserve">Planeación anual: 28
Planeación Anual modificada: 25
Total programación mensual: 25
</t>
    </r>
    <r>
      <rPr>
        <b/>
        <sz val="9"/>
        <color theme="1"/>
        <rFont val="Calibri"/>
        <family val="2"/>
        <scheme val="minor"/>
      </rPr>
      <t>Visitas Realizadas: 25</t>
    </r>
    <r>
      <rPr>
        <sz val="9"/>
        <color theme="1"/>
        <rFont val="Calibri"/>
        <family val="2"/>
        <scheme val="minor"/>
      </rPr>
      <t xml:space="preserve">
Visitas Canceladas: 5
Actas Recibidas: 21
Actas Pendientes de Recibir: 3</t>
    </r>
  </si>
  <si>
    <t xml:space="preserve"> Circular 08 de 2018, publicada en la pagina web de la entidad y enviada por correo electrónico a los destinatarios de la misma sobre Seguridad Fluvial.
</t>
  </si>
  <si>
    <t>Publicación en página web</t>
  </si>
  <si>
    <t xml:space="preserve">Se remitió por correo electrónico a los contratistas regionales documento denominado Archivo Documental </t>
  </si>
  <si>
    <t>Correos electrónicos</t>
  </si>
  <si>
    <t>1. PND</t>
  </si>
  <si>
    <t>2. PES</t>
  </si>
  <si>
    <t>3. PEI</t>
  </si>
  <si>
    <t>4. POA</t>
  </si>
  <si>
    <t>5. Plan Anticorrupción</t>
  </si>
  <si>
    <t>6. Plan de Rendición de Cuentas</t>
  </si>
  <si>
    <t xml:space="preserve">7. Plan de participación Ciudadana </t>
  </si>
  <si>
    <t>8.. Pinar</t>
  </si>
  <si>
    <t>9. PIGA</t>
  </si>
  <si>
    <t>10. GEL</t>
  </si>
  <si>
    <t>11. Plan Estrategico de Talento Humano</t>
  </si>
  <si>
    <t>12. Plan Mejoramiento Contraloria</t>
  </si>
  <si>
    <t>13. Mapa de Riesgos</t>
  </si>
  <si>
    <t>14. PETI</t>
  </si>
  <si>
    <t>15. PAA</t>
  </si>
  <si>
    <t>16. Plan Anual de Vacantes</t>
  </si>
  <si>
    <t>17. Plan de Previsión de Recursos Humanos</t>
  </si>
  <si>
    <t>18. Plan Instituciona de Capacitación</t>
  </si>
  <si>
    <t>19. Plan de Incentivos Institucionales</t>
  </si>
  <si>
    <t>20. Plan de Trabajo Anual en Seguridad y Salud en el Trabajo</t>
  </si>
  <si>
    <t>21. Plan de Tratamiento de Riesgos de Seguridad y Privacidad de la Información</t>
  </si>
  <si>
    <t>22. Plan de Seguridad y Privacidad de la Información</t>
  </si>
  <si>
    <t>23. Plan de Mejoramiento por Procesos</t>
  </si>
  <si>
    <t>18.TIPO DE PLAN</t>
  </si>
  <si>
    <t>11. DIMENSION DE MI PG</t>
  </si>
  <si>
    <t>12. POLITICA DE LA DIMENSION DE MIPG</t>
  </si>
  <si>
    <t>1. TALENTO HUMANO</t>
  </si>
  <si>
    <t>1.1 Politica de Integridad</t>
  </si>
  <si>
    <t>2. DIRECCIONAMIENTO ESTRATEGICO Y PLANAECION</t>
  </si>
  <si>
    <t>2.1 Politica de Planeación Institucional</t>
  </si>
  <si>
    <t>3. GESTION CON VALORES PARA RESULTADOS</t>
  </si>
  <si>
    <t>3.1 Politica de Fortalecimiento Organizacional y Simplificaión de Procesos</t>
  </si>
  <si>
    <t xml:space="preserve">3.2 Politíca de Gobierno Digital </t>
  </si>
  <si>
    <t>3.3 Política de Seguridad Digital</t>
  </si>
  <si>
    <t>3.4 Politíca de Participación Ciudadana en la Gestión Pública</t>
  </si>
  <si>
    <t>3.5 Política de Racionalización de Tramites</t>
  </si>
  <si>
    <t>3.6 Política de Servicio al Ciudadano</t>
  </si>
  <si>
    <t>4. EVALUACION DE RESULTADOS</t>
  </si>
  <si>
    <t>4.1 Política de Seguimiento y Evaluación del Desempeño Institucional</t>
  </si>
  <si>
    <t>5. INFORMACION Y COMUNICACIÓN</t>
  </si>
  <si>
    <t>5.1 Política de Gestión Documental</t>
  </si>
  <si>
    <t>5.2 Política de Transparencia, Acceso a la Información y Lucha contra la Corrupción</t>
  </si>
  <si>
    <t>6. GESTION DEL CONOCIMIENTO Y LA INNOVACION</t>
  </si>
  <si>
    <t>7. CONTROL INTERNO</t>
  </si>
  <si>
    <t>7.1 Componente de Ambiente de Control</t>
  </si>
  <si>
    <t>7.2 Componente de Gestión del Riesgo</t>
  </si>
  <si>
    <t>7.3 Componente de Actividades de Control</t>
  </si>
  <si>
    <t>7.4 Componente de Información y Comunicación</t>
  </si>
  <si>
    <t>7.5 Componente Actividades de Monitoreo</t>
  </si>
  <si>
    <t>El Plan Institucional de Capacitación está programado para iniciar sus actividades en el mes de abril, ya que el primer trimestre es utilizar para elaboración de términos de referencia, proceso licitatorio y adjudicación de contrato, por lo tanto durante estos tres meses las capacitaciones esporádicas que se realicen obedecen a invitaciones de Entidades del Estado, las cuales se realizan sin costo económico para la Entidad.  Cabe anotar que si bien estas capacitaciones no están incluidas dentro de la programación del PEI si están consideradas en el documento Plan Estratégico de Talento Humano 2018.</t>
  </si>
  <si>
    <t>8.1 Revisar,  identificar e implementar oportunidades de mejora para el Mipg</t>
  </si>
  <si>
    <t xml:space="preserve"> Se tiene que a 30 de abril de 2018, no se registraron quejas relacionas con hechos de Corrupción </t>
  </si>
  <si>
    <t>Por otra parte, de la vigencia 2017, se tiene una queja por hechos de corrupción, la cual se encuentra en indagación preliminar</t>
  </si>
  <si>
    <t>Las evidencias están ubicadas en la carpeta virtual compartida PIGA  2018</t>
  </si>
  <si>
    <t>Durante el mes de abril de 2018, se continuo con la constante en el desarrollo de actividades proyectadas dentro de los cinco programas del PIGA 2018</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</si>
  <si>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</si>
  <si>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30 de abril del 2018, obligó un valor total de $8.059.659.689 Millones de pesos, entre gastos de funcionamiento e inversión.
La meta presupuestal proyectada era del 18.1 % en ejecución, y la ejecución fue de un 19.4 %, esto indica un sobre cumplimiento en la ejecución de obligaciones de la Entidad.</t>
  </si>
  <si>
    <t xml:space="preserve">Durante el mes de abril de 2018 se realizó una capacitación cuya duración fue  de 40 horas, denominada: “Inducción y actualización para altos directivos” a la cual asistió un (1) funcionario. Así mismo se realizaron tres (3) jornadas de actualización de conocimientos, una con duración de cuatro horas y dos con duración de dos horas; a ellas asistieron 10 funcionarios.
Si bien es cierto fueron realizadas cuatro jornadas académicas, ninguna de ellas está incluida en el Plan Institucional de Capacitación 2018, puesto que el cronograma propuesto y aprobado inicialmente, a la fecha no se ha iniciado, debido a que el Grupo de Contratación aún está coordinando el proceso licitatorio, el cual se encuentra en la etapa de recepción de propuestas.
Las jornadas académicas realizadas, corresponden al grupo de capacitaciones ofrecidas por otras Entidades del orden nacional.
</t>
  </si>
  <si>
    <r>
      <t xml:space="preserve">1. </t>
    </r>
    <r>
      <rPr>
        <u/>
        <sz val="9"/>
        <color theme="1"/>
        <rFont val="Calibri"/>
        <family val="2"/>
        <scheme val="minor"/>
      </rPr>
      <t>Abril 3</t>
    </r>
    <r>
      <rPr>
        <sz val="9"/>
        <color theme="1"/>
        <rFont val="Calibri"/>
        <family val="2"/>
        <scheme val="minor"/>
      </rPr>
      <t>: Tema: Plan de Acción  Plan de Acción Universidad Nacional, MT- SPT- Cormagdalena.  Participantes: Cormagdalena, SPT y MT . Asistentes: 4 personas. 
2.</t>
    </r>
    <r>
      <rPr>
        <u/>
        <sz val="9"/>
        <color theme="1"/>
        <rFont val="Calibri"/>
        <family val="2"/>
        <scheme val="minor"/>
      </rPr>
      <t>Abril 3</t>
    </r>
    <r>
      <rPr>
        <sz val="9"/>
        <color theme="1"/>
        <rFont val="Calibri"/>
        <family val="2"/>
        <scheme val="minor"/>
      </rPr>
      <t xml:space="preserve">  : Tema: Proyecto Transporte Regional Fluvial. Participantes: Secretaria de Planeación de Soledad,    Secretaria de Planeación de Palmar de Varelo, Area Metropolitana de Barranquilla, Gobernacion del Atlantico, Alcaldia de Malambo, Alcaldia de Soledad, Cormagdalena, SPT.  Total asistentes: 10 personas. 
3.</t>
    </r>
    <r>
      <rPr>
        <u/>
        <sz val="9"/>
        <color theme="1"/>
        <rFont val="Calibri"/>
        <family val="2"/>
        <scheme val="minor"/>
      </rPr>
      <t xml:space="preserve"> Abril 13</t>
    </r>
    <r>
      <rPr>
        <sz val="9"/>
        <color theme="1"/>
        <rFont val="Calibri"/>
        <family val="2"/>
        <scheme val="minor"/>
      </rPr>
      <t>. Tema: Plan de Accion Embalses y Rios. - Universidsad NAcional.  Participantes: MT, SPT. Total asistentes: 4 personas.
4.</t>
    </r>
    <r>
      <rPr>
        <u/>
        <sz val="9"/>
        <color theme="1"/>
        <rFont val="Calibri"/>
        <family val="2"/>
        <scheme val="minor"/>
      </rPr>
      <t xml:space="preserve"> Abril 17</t>
    </r>
    <r>
      <rPr>
        <sz val="9"/>
        <color theme="1"/>
        <rFont val="Calibri"/>
        <family val="2"/>
        <scheme val="minor"/>
      </rPr>
      <t>. Tema: Ingreso de naves internacionales de turismo al Parque Santuario Natural Malpelo. Participantes: Dimar, CCO, Mincit, SPT, Migracion Colombia. Total asistentes: 8.</t>
    </r>
  </si>
  <si>
    <t>Correos electronicos enviando documento</t>
  </si>
  <si>
    <t xml:space="preserve">Se remitió a los sujetos d esupervisión documento de Socializacion normas vigentes relacionadas con las Circulares expedidas por la entidad y por la Delegada, recordando su cumplimiento. </t>
  </si>
  <si>
    <t>En el mes de Abril se realizaron las siguientes mesas de trabajo: 
1. Abril 13. Tema: Soporte aplicativo web. Circular 88. Participantes: Sociedad Portuaria El Cayao S.A., SPT. Total Asistentes: 6
2. Abril 24. Tema: Ajuste aplicativo web "Reporte Carga Directa" - Circular 88. Participantes: Sociedad Portuaria El Cayao S.A., SPT. Total Asistentes: 7
3. Abril 24. Tema: Medida Preventiva Marvetrans. Participantes: Marvetrans s.A. y SPT. Total asistentes: 3. 
4. Abril 27. TEma. Concesion Portuaria Omniport S.A.. participantes: Omniport , SPT. Total Asistentes: 2</t>
  </si>
  <si>
    <t xml:space="preserve">Cuadro seguimiento visitas.  Inf enviada por correo electrónico. </t>
  </si>
  <si>
    <t>Cuadro de segumimiento visitas de inspección.</t>
  </si>
  <si>
    <t xml:space="preserve">Informe enviado por correo electronico. </t>
  </si>
  <si>
    <t xml:space="preserve">Registros Aprobados 343
Solicitados completos incluyendo paz y salvo (Aprobados +pendiente revisión) 369
El % de cumplimiento al 30 de abril es del 93%. </t>
  </si>
  <si>
    <t>Se están validando los datos cargados por los vigilados en la plataforma VIGIA debido a que se presentaron algunas inconsistencias con lo arrojado por la plataforma BI, de la cual se descarga la data para realizar el boletín. Adicional a esto se está procesando la información sobre inversiones en obras y mantenimiento.</t>
  </si>
  <si>
    <t>Correo electrönico</t>
  </si>
  <si>
    <r>
      <t xml:space="preserve">El tiempo promedio de respuesta en el mes de abril es de </t>
    </r>
    <r>
      <rPr>
        <sz val="9"/>
        <rFont val="Calibri"/>
        <family val="2"/>
        <scheme val="minor"/>
      </rPr>
      <t>12</t>
    </r>
    <r>
      <rPr>
        <sz val="9"/>
        <color theme="1"/>
        <rFont val="Calibri"/>
        <family val="2"/>
        <scheme val="minor"/>
      </rPr>
      <t xml:space="preserve"> dias. 
El tiempo promedio de respuesta en el periodo enero - abril de 2018 es de 9 dias. </t>
    </r>
  </si>
  <si>
    <r>
      <rPr>
        <u/>
        <sz val="9"/>
        <rFont val="Calibri"/>
        <family val="2"/>
        <scheme val="minor"/>
      </rPr>
      <t>Enero:</t>
    </r>
    <r>
      <rPr>
        <sz val="9"/>
        <rFont val="Calibri"/>
        <family val="2"/>
        <scheme val="minor"/>
      </rPr>
      <t xml:space="preserve"> En Planeacion anual: 25; Programadas: 25; Visitas Realizadas: 25; Visitas Canceladas: 0; Pendiente acta: 0
</t>
    </r>
    <r>
      <rPr>
        <u/>
        <sz val="9"/>
        <rFont val="Calibri"/>
        <family val="2"/>
        <scheme val="minor"/>
      </rPr>
      <t>Febrero</t>
    </r>
    <r>
      <rPr>
        <sz val="9"/>
        <rFont val="Calibri"/>
        <family val="2"/>
        <scheme val="minor"/>
      </rPr>
      <t xml:space="preserve">: En Planeacion anual: 34; Programadas: 35; Realizadas: 35; Canceladas: 0; Pendiente Acta:0
</t>
    </r>
    <r>
      <rPr>
        <u/>
        <sz val="9"/>
        <rFont val="Calibri"/>
        <family val="2"/>
        <scheme val="minor"/>
      </rPr>
      <t>Marzo</t>
    </r>
    <r>
      <rPr>
        <sz val="9"/>
        <rFont val="Calibri"/>
        <family val="2"/>
        <scheme val="minor"/>
      </rPr>
      <t xml:space="preserve">: En Planeacion anual: 94; Programadas: 67; Realizadas: 67; Canceladas: 0; Pendiente Acta:0
</t>
    </r>
    <r>
      <rPr>
        <u/>
        <sz val="9"/>
        <rFont val="Calibri"/>
        <family val="2"/>
        <scheme val="minor"/>
      </rPr>
      <t>Abril</t>
    </r>
    <r>
      <rPr>
        <sz val="9"/>
        <rFont val="Calibri"/>
        <family val="2"/>
        <scheme val="minor"/>
      </rPr>
      <t>: En Planeacion anual: 25; Programadas: 80; Realizadas:74; Canceladas: 6; Pendiente Acta:0
Total visitas en planeacion anual al 30 de abril: 214
Total visitas programadas acumualdas al 30 de abril: 207
Total Visitas realizadas acumualdas al 30 de abril:  201
Total visitas canceladas acumualdas al 30 de abril: 6
Total actas recibidas acumuladas al 30 de abril: 201
% cumplimiento  programacion mensual: 93% (74/80)
% cumplimiento programacion anual al corte del 30 de abril: 94%.
Total visitas mensuales extraordinarias, no incluidas en la planeacion inicial: Enero: 1, Febrero 5; Marzo 24, Abril 13. 
Total</t>
    </r>
    <r>
      <rPr>
        <u/>
        <sz val="9"/>
        <rFont val="Calibri"/>
        <family val="2"/>
        <scheme val="minor"/>
      </rPr>
      <t xml:space="preserve"> visitas de inspección documentales</t>
    </r>
    <r>
      <rPr>
        <sz val="9"/>
        <rFont val="Calibri"/>
        <family val="2"/>
        <scheme val="minor"/>
      </rPr>
      <t xml:space="preserve"> realizadas en el mes de abril: 8
 </t>
    </r>
  </si>
  <si>
    <t>Página web</t>
  </si>
  <si>
    <t xml:space="preserve">En el mes de abril se realizó una socialización en política sectorial:
1.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t>
  </si>
  <si>
    <t xml:space="preserve">En el mes de abril se realizaron 10 reuniones:
1. Reunión con la Contraloría y el Ministerio de Transporte tema: Auditoria ANSV
2. Reunión con el Director ANSV- Programación PMU Valledupar (Festival Vallenato)
3. Reunión con el Dr. Manuel González director de transporte y tránsito del MT, Tema: de Normalización
4. Reunión con la ANSV tema: Plan Estratégico de Seguridad Vial
5. Reunión “Revolución de la Infraestructura en la Región Pacífico” tema: Proyectos de Infraestructura y Seguridad Vial en el país
6. Reunión con las autoridades locales de la ciudad de Buenaventura Tema: Plan de Control Operativo en vía a la informalidad Intermunicipal
7. Reunión con las autoridades locales de la ciudad de Cali Tema: Plan de Control Operativo en vía a la informalidad Intermunicipal
8. Reunión con las autoridades locales de la ciudad de Tuluá Tema: Plan de Control Operativo en vía a la informalidad Intermunicipal
9. Reunión con el Ministerio de Transporte y Transmilenio tema: Planes Estratégicos de Seguridad Vial
10. Reunión con el MT varios temas: Asegurabilidad, Pliegos tipo, Fondos de reposición, Tarifas
</t>
  </si>
  <si>
    <t xml:space="preserve">En el mes de abril se realizaron 53 operativos al transporte de carga
195 operativos contra la informalidad
79 operativos al transporte escolar </t>
  </si>
  <si>
    <t xml:space="preserve">En el mes de abril se realizó una socialización en normas vigentes: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t>
  </si>
  <si>
    <t>Listas de asistencia</t>
  </si>
  <si>
    <t>En el mes de abril se realizó una socialización a 12 servidores sobre el tema del aplicativo de rutas SIPT</t>
  </si>
  <si>
    <t xml:space="preserve">En el mes de abril se realizaron 14 mesas de trabajo
1. Mesa de trabajo con Gerente Unimetro Tema: Plan de Mejoramiento Sometimiento a Control
2. Mesa de trabajo presentación del Primer Avance o informe medidas y acciones adelantadas para el mejoramiento de la Movilidad y Operatividad del Organismo de Transito en el municipio de Pasto
3. Mesa de trabajo con autoridades municipales tema: Control de las autoridades locales frente al cumplimiento de los requisitos de funcionamiento por parte de las empresas de transporte terrestre automotor especial existentes en estos municipios
4. Mesa de trabajo con delegados del Municipio de Leticia Tema: Revisión técnico mecánica
5. Mesa de Trabajo con la Confederación Nacional de Centros de Enseñanza Automovilística CONALCEA y con los homologados para el sistema de control y vigilancia SICOV (Olimpia - GSE y CI2) y los líderes gremiales de CEAS, tema: sugerencias a los sistemas SICOV y revisión de compromisos de efectividad del servicio
6. Mesa laboral y de ambiente Acuerdo suscrito el 15 de febrero en el Meta Temas: relacionadas con asuntos laborales y de servicios, así como los derivados de los impactos ambientales que se generan a partir del desarrollo de los proyectos.
7. Mesa de trabajo con Metrocali Tema: Revisión estado del Sistema de Transporte Masivo de Cali
8. Mesa de trabajo con Unimetro Tema: Revisión estado del Sistema de Transporte Masivo
9. Mesa de trabajo con E.T.M. Tema: Revisión estado del Sistema de Transporte Masivo
10. Mesa de trabajo con GIT MASIVO Tema: Revisión estado del Sistema de Transporte Masivo
11. Mesa de trabajo con Blanco y Negro Tema: Revisión estado del Sistema de Transporte Masivo
12. Mesa de trabajo transporte de carga, logística, aduanas y servicios postales tema denominado "agenda regulatoria en temas de inspección, control y vigilancia"
13. Primera Mesa Interinstitucional para la concertación de estrategias en pro de la seguridad vial en el corredor BTS
14. Mesa de Trabajo con la Universidad de Pereira, tema: contrato alcance Rutas
</t>
  </si>
  <si>
    <t>En el mes de abril se realizaron 304 visitas de inspección</t>
  </si>
  <si>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iii.</t>
    </r>
    <r>
      <rPr>
        <sz val="8"/>
        <rFont val="Calibri"/>
        <family val="2"/>
        <scheme val="minor"/>
      </rPr>
      <t xml:space="preserve"> Seguimiento a acciones en sectores críticos en reuniones periódicas Polca
</t>
    </r>
    <r>
      <rPr>
        <b/>
        <sz val="10"/>
        <rFont val="Calibri"/>
        <family val="2"/>
        <scheme val="minor"/>
      </rPr>
      <t>iv.</t>
    </r>
    <r>
      <rPr>
        <sz val="8"/>
        <rFont val="Calibri"/>
        <family val="2"/>
        <scheme val="minor"/>
      </rPr>
      <t xml:space="preserve"> Seguimiento a acciones en sectores críticos en reuniones periódicas Polca
</t>
    </r>
    <r>
      <rPr>
        <b/>
        <sz val="10"/>
        <rFont val="Calibri"/>
        <family val="2"/>
        <scheme val="minor"/>
      </rPr>
      <t>v.</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vi.</t>
    </r>
    <r>
      <rPr>
        <sz val="8"/>
        <rFont val="Calibri"/>
        <family val="2"/>
        <scheme val="minor"/>
      </rPr>
      <t xml:space="preserve"> Fijación esquema de fortalecimiento preventivo y correctivo frente a sectores críticos de accidentalidad, de irregularidades operativas y cumplimiento de normatividad
</t>
    </r>
  </si>
  <si>
    <r>
      <t xml:space="preserve">Se realizaron seis </t>
    </r>
    <r>
      <rPr>
        <b/>
        <sz val="8"/>
        <rFont val="Calibri"/>
        <family val="2"/>
        <scheme val="minor"/>
      </rPr>
      <t>(6)</t>
    </r>
    <r>
      <rPr>
        <sz val="8"/>
        <rFont val="Calibri"/>
        <family val="2"/>
        <scheme val="minor"/>
      </rPr>
      <t xml:space="preserve"> reuniones con Autoridades.
</t>
    </r>
    <r>
      <rPr>
        <b/>
        <sz val="10"/>
        <rFont val="Calibri"/>
        <family val="2"/>
        <scheme val="minor"/>
      </rPr>
      <t>i</t>
    </r>
    <r>
      <rPr>
        <b/>
        <sz val="11"/>
        <rFont val="Calibri"/>
        <family val="2"/>
        <scheme val="minor"/>
      </rPr>
      <t>.</t>
    </r>
    <r>
      <rPr>
        <sz val="8"/>
        <rFont val="Calibri"/>
        <family val="2"/>
        <scheme val="minor"/>
      </rPr>
      <t xml:space="preserve"> Concesión Alto Magdalena S.A.S - DITRA - Interventoría Consorcio 4C Y SPT
</t>
    </r>
    <r>
      <rPr>
        <b/>
        <sz val="10"/>
        <rFont val="Calibri"/>
        <family val="2"/>
        <scheme val="minor"/>
      </rPr>
      <t>ii</t>
    </r>
    <r>
      <rPr>
        <sz val="8"/>
        <rFont val="Calibri"/>
        <family val="2"/>
        <scheme val="minor"/>
      </rPr>
      <t xml:space="preserve">. Concesión Corredor de acceso Rápido a la Variante de Cartagena - DATT - SPT
</t>
    </r>
    <r>
      <rPr>
        <b/>
        <sz val="10"/>
        <rFont val="Calibri"/>
        <family val="2"/>
        <scheme val="minor"/>
      </rPr>
      <t>iii</t>
    </r>
    <r>
      <rPr>
        <sz val="8"/>
        <rFont val="Calibri"/>
        <family val="2"/>
        <scheme val="minor"/>
      </rPr>
      <t xml:space="preserve">. Firma Concesionaria Pacifico Tres S.A.S, Firma Interventora Epsilon Colombia, Agencia Nacional de Infraestructura, Policía Nacional, SPT
</t>
    </r>
    <r>
      <rPr>
        <b/>
        <sz val="10"/>
        <rFont val="Calibri"/>
        <family val="2"/>
        <scheme val="minor"/>
      </rPr>
      <t>iv</t>
    </r>
    <r>
      <rPr>
        <sz val="8"/>
        <rFont val="Calibri"/>
        <family val="2"/>
        <scheme val="minor"/>
      </rPr>
      <t xml:space="preserve">. Concesión Área Metropolitana de Cúcuta- DITRA -ANI- SPT
</t>
    </r>
    <r>
      <rPr>
        <b/>
        <sz val="10"/>
        <rFont val="Calibri"/>
        <family val="2"/>
        <scheme val="minor"/>
      </rPr>
      <t>v</t>
    </r>
    <r>
      <rPr>
        <sz val="10"/>
        <rFont val="Calibri"/>
        <family val="2"/>
        <scheme val="minor"/>
      </rPr>
      <t>.</t>
    </r>
    <r>
      <rPr>
        <sz val="8"/>
        <rFont val="Calibri"/>
        <family val="2"/>
        <scheme val="minor"/>
      </rPr>
      <t xml:space="preserve"> Concesión Ruta del Sol Sector I - DITRA - ANI- Interventoría Consorcio Vial Helios - SPT
</t>
    </r>
    <r>
      <rPr>
        <b/>
        <sz val="10"/>
        <rFont val="Calibri"/>
        <family val="2"/>
        <scheme val="minor"/>
      </rPr>
      <t>vi</t>
    </r>
    <r>
      <rPr>
        <sz val="8"/>
        <rFont val="Calibri"/>
        <family val="2"/>
        <scheme val="minor"/>
      </rPr>
      <t xml:space="preserve">. Concesión Transversal del SISGA S.A.S - DITRA - Interventoría - SPT 
</t>
    </r>
  </si>
  <si>
    <r>
      <rPr>
        <sz val="10"/>
        <rFont val="Calibri"/>
        <family val="2"/>
        <scheme val="minor"/>
      </rPr>
      <t>Se realizo una (1) mesa de trabajo con:</t>
    </r>
    <r>
      <rPr>
        <b/>
        <sz val="10"/>
        <rFont val="Calibri"/>
        <family val="2"/>
        <scheme val="minor"/>
      </rPr>
      <t xml:space="preserve">
i.</t>
    </r>
    <r>
      <rPr>
        <sz val="8"/>
        <rFont val="Calibri"/>
        <family val="2"/>
        <scheme val="minor"/>
      </rPr>
      <t xml:space="preserve"> Concesionario Desarrollo vial de la Sabana - SPT</t>
    </r>
  </si>
  <si>
    <r>
      <rPr>
        <b/>
        <sz val="10"/>
        <rFont val="Calibri"/>
        <family val="2"/>
        <scheme val="minor"/>
      </rPr>
      <t xml:space="preserve">i. </t>
    </r>
    <r>
      <rPr>
        <sz val="8"/>
        <rFont val="Calibri"/>
        <family val="2"/>
        <scheme val="minor"/>
      </rPr>
      <t>Normatividad vigente basculas camioneras</t>
    </r>
  </si>
  <si>
    <r>
      <t xml:space="preserve">Se realizaron tres (3) Mesas Con los siguiemtes grupos de trabajo, se capacitaron 22 funcionarios:
</t>
    </r>
    <r>
      <rPr>
        <b/>
        <sz val="10"/>
        <rFont val="Calibri"/>
        <family val="2"/>
        <scheme val="minor"/>
      </rPr>
      <t>i</t>
    </r>
    <r>
      <rPr>
        <sz val="8"/>
        <rFont val="Calibri"/>
        <family val="2"/>
        <scheme val="minor"/>
      </rPr>
      <t xml:space="preserve">. Grupo Carretero Delegada de Concesiones
</t>
    </r>
    <r>
      <rPr>
        <b/>
        <sz val="10"/>
        <rFont val="Calibri"/>
        <family val="2"/>
        <scheme val="minor"/>
      </rPr>
      <t>ii</t>
    </r>
    <r>
      <rPr>
        <sz val="8"/>
        <rFont val="Calibri"/>
        <family val="2"/>
        <scheme val="minor"/>
      </rPr>
      <t xml:space="preserve">. Grupo inspección y vigilancia
</t>
    </r>
    <r>
      <rPr>
        <b/>
        <sz val="10"/>
        <rFont val="Calibri"/>
        <family val="2"/>
        <scheme val="minor"/>
      </rPr>
      <t>iii</t>
    </r>
    <r>
      <rPr>
        <sz val="8"/>
        <rFont val="Calibri"/>
        <family val="2"/>
        <scheme val="minor"/>
      </rPr>
      <t xml:space="preserve">. Grupo inspección y vigilancia - Subjetivo - Financiera
</t>
    </r>
  </si>
  <si>
    <r>
      <rPr>
        <b/>
        <sz val="10"/>
        <rFont val="Calibri"/>
        <family val="2"/>
        <scheme val="minor"/>
      </rPr>
      <t>i.</t>
    </r>
    <r>
      <rPr>
        <sz val="8"/>
        <rFont val="Calibri"/>
        <family val="2"/>
        <scheme val="minor"/>
      </rPr>
      <t xml:space="preserve"> Socialización temas en desarrollo y retroalimentación de información de autoridades y vigilados
</t>
    </r>
    <r>
      <rPr>
        <b/>
        <sz val="10"/>
        <rFont val="Calibri"/>
        <family val="2"/>
        <scheme val="minor"/>
      </rPr>
      <t>ii.</t>
    </r>
    <r>
      <rPr>
        <sz val="8"/>
        <rFont val="Calibri"/>
        <family val="2"/>
        <scheme val="minor"/>
      </rPr>
      <t xml:space="preserve"> Socialización de mesa de trabajo ajuste de reporte de información de sectores críticos de accidentalidad ANI y SPT
</t>
    </r>
    <r>
      <rPr>
        <b/>
        <sz val="10"/>
        <rFont val="Calibri"/>
        <family val="2"/>
        <scheme val="minor"/>
      </rPr>
      <t>iii.</t>
    </r>
    <r>
      <rPr>
        <sz val="8"/>
        <rFont val="Calibri"/>
        <family val="2"/>
        <scheme val="minor"/>
      </rPr>
      <t xml:space="preserve"> Socialización de Aspectos Subjetivos
</t>
    </r>
  </si>
  <si>
    <r>
      <t xml:space="preserve">Se realizaron trres (3) mesas de trabajo para identificar mejora de oportunidades con los siguientes vigilados:
</t>
    </r>
    <r>
      <rPr>
        <b/>
        <sz val="10"/>
        <rFont val="Calibri"/>
        <family val="2"/>
        <scheme val="minor"/>
      </rPr>
      <t>i.</t>
    </r>
    <r>
      <rPr>
        <sz val="8"/>
        <rFont val="Calibri"/>
        <family val="2"/>
        <scheme val="minor"/>
      </rPr>
      <t xml:space="preserve"> Terminal de Transporte de Quibdó - SPT
</t>
    </r>
    <r>
      <rPr>
        <b/>
        <sz val="10"/>
        <rFont val="Calibri"/>
        <family val="2"/>
        <scheme val="minor"/>
      </rPr>
      <t>ii.</t>
    </r>
    <r>
      <rPr>
        <sz val="8"/>
        <rFont val="Calibri"/>
        <family val="2"/>
        <scheme val="minor"/>
      </rPr>
      <t xml:space="preserve"> Terminal de Transporte de Buenaventura - SPT
</t>
    </r>
    <r>
      <rPr>
        <b/>
        <sz val="10"/>
        <rFont val="Calibri"/>
        <family val="2"/>
        <scheme val="minor"/>
      </rPr>
      <t>iii.</t>
    </r>
    <r>
      <rPr>
        <sz val="8"/>
        <rFont val="Calibri"/>
        <family val="2"/>
        <scheme val="minor"/>
      </rPr>
      <t xml:space="preserve"> Concesionario Perimetral Oriental de Cundinamarca - Interventoría - DITRA - Secretaria de Movilidad de Bogotá
</t>
    </r>
  </si>
  <si>
    <r>
      <rPr>
        <b/>
        <sz val="10"/>
        <rFont val="Calibri"/>
        <family val="2"/>
        <scheme val="minor"/>
      </rPr>
      <t>i.</t>
    </r>
    <r>
      <rPr>
        <sz val="8"/>
        <rFont val="Calibri"/>
        <family val="2"/>
        <scheme val="minor"/>
      </rPr>
      <t xml:space="preserve"> Implementación de plan de mejoramiento dentro de los plazos establecidos
</t>
    </r>
    <r>
      <rPr>
        <b/>
        <sz val="10"/>
        <rFont val="Calibri"/>
        <family val="2"/>
        <scheme val="minor"/>
      </rPr>
      <t>ii.</t>
    </r>
    <r>
      <rPr>
        <sz val="8"/>
        <rFont val="Calibri"/>
        <family val="2"/>
        <scheme val="minor"/>
      </rPr>
      <t xml:space="preserve"> Se presenta paln de mejoramiento y proyecto de mejoramiento por parte de la Alcaldía, el cual tiene un plaxo de 3 meses y se proyecta terminar el 5 de julio de 2018
</t>
    </r>
    <r>
      <rPr>
        <b/>
        <sz val="10"/>
        <rFont val="Calibri"/>
        <family val="2"/>
        <scheme val="minor"/>
      </rPr>
      <t>iii.</t>
    </r>
    <r>
      <rPr>
        <sz val="8"/>
        <rFont val="Calibri"/>
        <family val="2"/>
        <scheme val="minor"/>
      </rPr>
      <t xml:space="preserve"> Elusión (evasion pago) de peaje de patios. "La SPT requerir a la Alcaldía de la Calera la información para toma de acciones.
Alcaldía de Bogotá mejorara el acceso de seguridad vial de la zona"
</t>
    </r>
  </si>
  <si>
    <r>
      <t xml:space="preserve">Se realizaron tres (3) mesas de trabajo con los siguientes aerodromos:
</t>
    </r>
    <r>
      <rPr>
        <b/>
        <sz val="10"/>
        <color theme="1"/>
        <rFont val="Calibri"/>
        <family val="2"/>
        <scheme val="minor"/>
      </rPr>
      <t>i.</t>
    </r>
    <r>
      <rPr>
        <sz val="8"/>
        <color theme="1"/>
        <rFont val="Calibri"/>
        <family val="2"/>
        <scheme val="minor"/>
      </rPr>
      <t xml:space="preserve"> Municipios Lopez de Micay - SPT
</t>
    </r>
    <r>
      <rPr>
        <b/>
        <sz val="10"/>
        <color theme="1"/>
        <rFont val="Calibri"/>
        <family val="2"/>
        <scheme val="minor"/>
      </rPr>
      <t>ii.</t>
    </r>
    <r>
      <rPr>
        <sz val="8"/>
        <color theme="1"/>
        <rFont val="Calibri"/>
        <family val="2"/>
        <scheme val="minor"/>
      </rPr>
      <t xml:space="preserve"> Municipios de Timbiquí - Lopez de Micay - SPT- Aerocivil
</t>
    </r>
    <r>
      <rPr>
        <b/>
        <sz val="10"/>
        <color theme="1"/>
        <rFont val="Calibri"/>
        <family val="2"/>
        <scheme val="minor"/>
      </rPr>
      <t>iii.</t>
    </r>
    <r>
      <rPr>
        <sz val="8"/>
        <color theme="1"/>
        <rFont val="Calibri"/>
        <family val="2"/>
        <scheme val="minor"/>
      </rPr>
      <t xml:space="preserve"> Municipio de Timbiquí - SPT- Aerocivil
</t>
    </r>
  </si>
  <si>
    <r>
      <rPr>
        <b/>
        <sz val="10"/>
        <color theme="1"/>
        <rFont val="Calibri"/>
        <family val="2"/>
        <scheme val="minor"/>
      </rPr>
      <t>i.</t>
    </r>
    <r>
      <rPr>
        <sz val="8"/>
        <color theme="1"/>
        <rFont val="Calibri"/>
        <family val="2"/>
        <scheme val="minor"/>
      </rPr>
      <t xml:space="preserve"> El alcalde se compromete a realizar el plan de formalización, ademas realizar acto administrativo para la formalización del Aeródromo
</t>
    </r>
    <r>
      <rPr>
        <b/>
        <sz val="10"/>
        <color theme="1"/>
        <rFont val="Calibri"/>
        <family val="2"/>
        <scheme val="minor"/>
      </rPr>
      <t>ii.</t>
    </r>
    <r>
      <rPr>
        <sz val="8"/>
        <color theme="1"/>
        <rFont val="Calibri"/>
        <family val="2"/>
        <scheme val="minor"/>
      </rPr>
      <t xml:space="preserve"> Los municipios se comprometen a realizar sus proyectos conforme a lo establecido por la Aerocivil y establecer el administrador para los aeródromos a su cargo.
</t>
    </r>
    <r>
      <rPr>
        <b/>
        <sz val="10"/>
        <color theme="1"/>
        <rFont val="Calibri"/>
        <family val="2"/>
        <scheme val="minor"/>
      </rPr>
      <t>iii.</t>
    </r>
    <r>
      <rPr>
        <sz val="8"/>
        <color theme="1"/>
        <rFont val="Calibri"/>
        <family val="2"/>
        <scheme val="minor"/>
      </rPr>
      <t xml:space="preserve"> El municipio de Timbiquí se compromete a realizar el acto administrativo para la formalización administrativa de aeródromo, con lo cual se espera delegar las funciones de administrador a la secretaria de planeación del Municipio.
</t>
    </r>
  </si>
  <si>
    <t>Se expidio resolucion Nro. 19 de 30 de abril de 2018,
 " Divulgacion Indicadores de Competitividad Aplicables a Aerodromos o Aeropuertos - Evaluacion Servicio a la Infraestructura" 
Se encuentra publicada en pagina de la Supertransporte,</t>
  </si>
  <si>
    <r>
      <rPr>
        <b/>
        <sz val="10"/>
        <color theme="1"/>
        <rFont val="Calibri"/>
        <family val="2"/>
        <scheme val="minor"/>
      </rPr>
      <t>Indicadores Objeto de Analisis
i.</t>
    </r>
    <r>
      <rPr>
        <sz val="9"/>
        <color theme="1"/>
        <rFont val="Calibri"/>
        <family val="2"/>
        <scheme val="minor"/>
      </rPr>
      <t xml:space="preserve"> </t>
    </r>
    <r>
      <rPr>
        <sz val="8"/>
        <color theme="1"/>
        <rFont val="Calibri"/>
        <family val="2"/>
        <scheme val="minor"/>
      </rPr>
      <t xml:space="preserve">Acceso A La Instalación Aeroportuaria
</t>
    </r>
    <r>
      <rPr>
        <b/>
        <sz val="10"/>
        <color theme="1"/>
        <rFont val="Calibri"/>
        <family val="2"/>
        <scheme val="minor"/>
      </rPr>
      <t>ii.</t>
    </r>
    <r>
      <rPr>
        <sz val="8"/>
        <color theme="1"/>
        <rFont val="Calibri"/>
        <family val="2"/>
        <scheme val="minor"/>
      </rPr>
      <t xml:space="preserve"> Planes Y Manuales
</t>
    </r>
    <r>
      <rPr>
        <b/>
        <sz val="10"/>
        <color theme="1"/>
        <rFont val="Calibri"/>
        <family val="2"/>
        <scheme val="minor"/>
      </rPr>
      <t>iii.</t>
    </r>
    <r>
      <rPr>
        <sz val="8"/>
        <color theme="1"/>
        <rFont val="Calibri"/>
        <family val="2"/>
        <scheme val="minor"/>
      </rPr>
      <t xml:space="preserve"> Servicios
</t>
    </r>
    <r>
      <rPr>
        <b/>
        <sz val="10"/>
        <color theme="1"/>
        <rFont val="Calibri"/>
        <family val="2"/>
        <scheme val="minor"/>
      </rPr>
      <t>Iv.</t>
    </r>
    <r>
      <rPr>
        <sz val="8"/>
        <color theme="1"/>
        <rFont val="Calibri"/>
        <family val="2"/>
        <scheme val="minor"/>
      </rPr>
      <t xml:space="preserve"> Ambiental
</t>
    </r>
    <r>
      <rPr>
        <b/>
        <sz val="10"/>
        <color theme="1"/>
        <rFont val="Calibri"/>
        <family val="2"/>
        <scheme val="minor"/>
      </rPr>
      <t>V.</t>
    </r>
    <r>
      <rPr>
        <sz val="8"/>
        <color theme="1"/>
        <rFont val="Calibri"/>
        <family val="2"/>
        <scheme val="minor"/>
      </rPr>
      <t xml:space="preserve"> Salvamento Y Extinción De Incendios (Bomberos)
</t>
    </r>
    <r>
      <rPr>
        <b/>
        <sz val="10"/>
        <color theme="1"/>
        <rFont val="Calibri"/>
        <family val="2"/>
        <scheme val="minor"/>
      </rPr>
      <t>Vi.</t>
    </r>
    <r>
      <rPr>
        <sz val="8"/>
        <color theme="1"/>
        <rFont val="Calibri"/>
        <family val="2"/>
        <scheme val="minor"/>
      </rPr>
      <t xml:space="preserve"> Seguridad Instalaciones Aeroportuarias
</t>
    </r>
    <r>
      <rPr>
        <b/>
        <sz val="10"/>
        <color theme="1"/>
        <rFont val="Calibri"/>
        <family val="2"/>
        <scheme val="minor"/>
      </rPr>
      <t>Vii.</t>
    </r>
    <r>
      <rPr>
        <sz val="8"/>
        <color theme="1"/>
        <rFont val="Calibri"/>
        <family val="2"/>
        <scheme val="minor"/>
      </rPr>
      <t xml:space="preserve"> Terminal De Pasajeros:
</t>
    </r>
    <r>
      <rPr>
        <b/>
        <sz val="8"/>
        <color theme="1"/>
        <rFont val="Calibri"/>
        <family val="2"/>
        <scheme val="minor"/>
      </rPr>
      <t>V</t>
    </r>
    <r>
      <rPr>
        <b/>
        <sz val="9"/>
        <color theme="1"/>
        <rFont val="Calibri"/>
        <family val="2"/>
        <scheme val="minor"/>
      </rPr>
      <t>iii</t>
    </r>
    <r>
      <rPr>
        <b/>
        <sz val="10"/>
        <color theme="1"/>
        <rFont val="Calibri"/>
        <family val="2"/>
        <scheme val="minor"/>
      </rPr>
      <t>.</t>
    </r>
    <r>
      <rPr>
        <sz val="8"/>
        <color theme="1"/>
        <rFont val="Calibri"/>
        <family val="2"/>
        <scheme val="minor"/>
      </rPr>
      <t xml:space="preserve"> Sanidad Aeroportuaria
i</t>
    </r>
    <r>
      <rPr>
        <b/>
        <sz val="10"/>
        <color theme="1"/>
        <rFont val="Calibri"/>
        <family val="2"/>
        <scheme val="minor"/>
      </rPr>
      <t>x.</t>
    </r>
    <r>
      <rPr>
        <sz val="8"/>
        <color theme="1"/>
        <rFont val="Calibri"/>
        <family val="2"/>
        <scheme val="minor"/>
      </rPr>
      <t xml:space="preserve"> Accesibilidad 
</t>
    </r>
    <r>
      <rPr>
        <b/>
        <sz val="10"/>
        <color theme="1"/>
        <rFont val="Calibri"/>
        <family val="2"/>
        <scheme val="minor"/>
      </rPr>
      <t>X.</t>
    </r>
    <r>
      <rPr>
        <sz val="8"/>
        <color theme="1"/>
        <rFont val="Calibri"/>
        <family val="2"/>
        <scheme val="minor"/>
      </rPr>
      <t xml:space="preserve"> Area De Carga
</t>
    </r>
    <r>
      <rPr>
        <b/>
        <sz val="10"/>
        <color theme="1"/>
        <rFont val="Calibri"/>
        <family val="2"/>
        <scheme val="minor"/>
      </rPr>
      <t>Xi.</t>
    </r>
    <r>
      <rPr>
        <sz val="8"/>
        <color theme="1"/>
        <rFont val="Calibri"/>
        <family val="2"/>
        <scheme val="minor"/>
      </rPr>
      <t xml:space="preserve"> Aviación General Y Hangares
</t>
    </r>
    <r>
      <rPr>
        <b/>
        <sz val="10"/>
        <color theme="1"/>
        <rFont val="Calibri"/>
        <family val="2"/>
        <scheme val="minor"/>
      </rPr>
      <t>Xii.</t>
    </r>
    <r>
      <rPr>
        <sz val="8"/>
        <color theme="1"/>
        <rFont val="Calibri"/>
        <family val="2"/>
        <scheme val="minor"/>
      </rPr>
      <t xml:space="preserve"> Infraestructura Del Aeródromo
</t>
    </r>
  </si>
  <si>
    <r>
      <rPr>
        <b/>
        <sz val="9"/>
        <rFont val="Calibri"/>
        <family val="2"/>
        <scheme val="minor"/>
      </rPr>
      <t>Puertos</t>
    </r>
    <r>
      <rPr>
        <sz val="9"/>
        <rFont val="Calibri"/>
        <family val="2"/>
        <scheme val="minor"/>
      </rPr>
      <t xml:space="preserve">: 1.Amazonas, 2. Antioquia, 3. Atlántico, 4. Cundinamarca-Bogotá, 5. Bolivar, 6. Magdalena, 7. San Andrés, 8. Santander y 9.Valle del Cauca
</t>
    </r>
    <r>
      <rPr>
        <b/>
        <sz val="9"/>
        <rFont val="Calibri"/>
        <family val="2"/>
        <scheme val="minor"/>
      </rPr>
      <t>Concesiones: 1. Norte de Santander, 2. Cundinamarca, 3. Antioquia, 4. Córdoba, 5. Risaralda, 6. Caldas, 7. Tolima, 8. Boyacá, 9. Valle del Cauca, 10. Bolívar, 11. Santander, 12. Huila, 13. Meta, 14. Nariño, 15. Cesar, 16. Quindío y 17. San Andrés</t>
    </r>
    <r>
      <rPr>
        <sz val="9"/>
        <rFont val="Calibri"/>
        <family val="2"/>
        <scheme val="minor"/>
      </rPr>
      <t xml:space="preserve">
</t>
    </r>
    <r>
      <rPr>
        <b/>
        <sz val="9"/>
        <rFont val="Calibri"/>
        <family val="2"/>
        <scheme val="minor"/>
      </rPr>
      <t xml:space="preserve">Transito: 1. </t>
    </r>
    <r>
      <rPr>
        <sz val="9"/>
        <rFont val="Calibri"/>
        <family val="2"/>
        <scheme val="minor"/>
      </rPr>
      <t xml:space="preserve">Antioquia, 2. Atlántico, 3. Bolivar, 4.Boyacá, 5. Caldas, 6. Casanare, 7. Cauca, 8. Cesar, 9. Córdoba, 10. Cundinamarca - Bogotá, 11. Huila, 12. Guajira, 13. Magdalena, 14. Meta, 15. Nariño, 16. Norte de Santander 17. Quíndio, 18. Risaralda, 19. Santander, 20. Tolima, 21. Valle del Cauca, 22. San Andres y 23. Sucre.
</t>
    </r>
  </si>
  <si>
    <t>se realizaron 31 visitas de Inspeccion de 23 programadas.</t>
  </si>
  <si>
    <r>
      <t>se recibier</t>
    </r>
    <r>
      <rPr>
        <sz val="9"/>
        <rFont val="Calibri"/>
        <family val="2"/>
        <scheme val="minor"/>
      </rPr>
      <t>on 112</t>
    </r>
    <r>
      <rPr>
        <sz val="9"/>
        <color theme="1"/>
        <rFont val="Calibri"/>
        <family val="2"/>
        <scheme val="minor"/>
      </rPr>
      <t xml:space="preserve"> PQRs, durante el mes de abril se  tramitaron</t>
    </r>
    <r>
      <rPr>
        <sz val="9"/>
        <rFont val="Calibri"/>
        <family val="2"/>
        <scheme val="minor"/>
      </rPr>
      <t xml:space="preserve"> 82</t>
    </r>
    <r>
      <rPr>
        <sz val="9"/>
        <color rgb="FFFF0000"/>
        <rFont val="Calibri"/>
        <family val="2"/>
        <scheme val="minor"/>
      </rPr>
      <t xml:space="preserve"> </t>
    </r>
    <r>
      <rPr>
        <sz val="9"/>
        <color theme="1"/>
        <rFont val="Calibri"/>
        <family val="2"/>
        <scheme val="minor"/>
      </rPr>
      <t xml:space="preserve">PQRs, con un promedio de respuesta de 12 por dia. </t>
    </r>
  </si>
  <si>
    <t>*Evaluación de indicadores del Plan de Estratégico de Rendición de Cuentas y publicación de los mismos. 
*Publicación del primer seguimiento con corte a abril 2018</t>
  </si>
  <si>
    <t xml:space="preserve">* Publicación del seguimiento del Plan Estratégico de Participaión Ciudadana  en la página web de la entidad </t>
  </si>
  <si>
    <t xml:space="preserve">Se realizó el seguimiento a los avances  del Plan de Participación Ciudadana, encontrando lo siguiente: 
* Las Delagadas de la Superintendencia realizaron mesas de trabajo con los diferentes grupos de interés del sector transporte, así: 
-Delegada de Transito: 17 mesas de trabajo 
-Delagada de Puertos: 10 mesas de trabajo 
-Delegada de Concesiones: 13 mesas de trabajo.                  
* Se publicaron y sometieron  los siguientes documentos a observaciones de la ciudadanía. 
 -Proyecto del Plan Anticorrupción y de Atención al Ciudadano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Proyecto de resolución por la cual se fijan tarifas que por concepto de Contribución Especial de Vigilancia deben pagar a la Superintendencia de Transporrte la totalidad de los sujetos sometidos a su vigilancia, inspección y control para la vigencia fiscal 2018. 
*Se realizaron actividades con comunicaciones publicando y enviando la siguiente información: 
-Actualización de información para Vigia 
-Suspensión de servicio de portal web
-Prevención fraude exfuncionario SPT
-Desarrollo y envío de Boletines de prensa
-Participación en eventos de temática del Sector Transporte
* Se realizaron actividades de prevención y operativos de acuerdo con la campaña #Enrutados por la seguridad del transporte escolar y la movilidad de los niños en el País y se ha venido trabajando en la campaña #muevetelegal.
</t>
  </si>
  <si>
    <t xml:space="preserve">Se realizó el seguimiento a las actividades propuestas en el Plan Estratégico de Rendición de cuentas, evaluando el cumplimiento de cada uno de los componentes  y se obtuvieron los siguientes avances: 
* Se actualizó el mapa de riesgos de los Procesos de: Gestión Estratégica de la Información y Gestión del Talento Humano, los cuales fueron debidamente publicados en la cadena de valor.
* Se actualizó el mapa de riesgos consolidado de acuerdo con los nuevos mapas de riesgo y se publicó en la página web en el link de transparencia. 
* Entró en operación la nueva página web de la enidad que cuenta con mejores condiciones de accesibilidad y usabilidad para los usuarios, igualmente se actualizó la información institucional en el portal web. 
* Se publicaron en carteleras digitales  4 notas en los medios sobre las actividades misionales de la entidad, se envío un correo directo sobre rendición de cuentas, 2 sobre actualización de información para secov y 3 de actividades de talemto humano, se enviaron 15 boletines de prensa a los medios de comuniación. 
* Se actualizó y publicó el documento de caracterizacón de usuarios. 
*Se actualizó la carta de trato digno, actualmente en comunicaciones pendiente de diseño y publicación.
* Se elaboró el documento de política de protección de datos personales, que se encuentra actualmente en proceso de revisón.
*En el mes de marzo se instaló la rampa de acceso externo en las instalaciones del CIAC.
*Se cuenta un equipo de computo dispuesto en el CIAC para la atencion de personas con discapacidad auditiva , mediante la implementacion del SIEL
</t>
  </si>
  <si>
    <t>* Reporte de errores en la página web. 
* Nueva Página web de la entidad que entró en uso el 17 de abril de 2018.
*Documento - Seguimiento a proyectos PETI con base en metodología IT4+
* Documento - Esquema de gobierno de TI. 
* Orden de compra OC 13938 -2017
* Actas de capacitación y de actualización de  los manuales de usuario.
*Trámite de Inmovilizaciones sin links actualmente rotos 
* Reporte de GLPI.
*  Orden de Compra 27009 - 2018 - Adquisición de equipos.
* Documento - Lineamientos Política de Reducción de Papel.
* Matriz de Riesgos de Seguridad y Privacidad de la Información.
* Inscripción al Conjunto Centro de Operaciones Cibernéticas Conjunto - CCOC.
* Documento de Estructura del Proceso de Seguridad de la información</t>
  </si>
  <si>
    <t>*Se Redujeron de 346 errores en la página web  en el mes de marzo a 114 en el mes de Abril.
* Se cumple con el 88% de los criterios de usabilidad  solicitados.
* Se actualizó trámite de paz y salvo tasa de vigilancia en el SUIT a la espera de aprobación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</si>
  <si>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No.funcionarios capacitados / No.Total funcionarios invitados</t>
  </si>
  <si>
    <t>La entidad a 31 de mayo del 2018, obligo un valor total de $11.941 Millones de pesos, entre gastos de funcionamiento e inversión.
La meta presupuestal proyectada era del 27.5 % en ejecución, y la ejecución fue de un 29 %, esto indica un sobre cumplimiento en la ejecución de obligaciones de la Entidad.</t>
  </si>
  <si>
    <t>A la fecha el Grupo de Financiera se encuentra en proceso del cálculo de la tarifa de contribuciön de acuerdo a la informaciön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</si>
  <si>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 xml:space="preserve">  Se tiene que a 31 de mayo de 2018 no se registraron quejas relacionadas con hechos de Corrupción  </t>
  </si>
  <si>
    <t xml:space="preserve"> Por otra parte, de la vigencia 2017 se tenía una queja por hechos de corrupción la cual se encuentra archivada </t>
  </si>
  <si>
    <t>Página web de la Entidad</t>
  </si>
  <si>
    <t xml:space="preserve">En el mes de mayo se realizaron 2 socializaciones en política sectorial:
1. Resolución 3350 de 2018, dirigida a todos los vigilados de la Superintendencia, por medio de la cual se adopta la Política de Supervisión de la Superintendencia de puertos y Transporte
2.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t>
  </si>
  <si>
    <t>En el mes de mayo se realizaron 6 reuniones:
1. Reunión con la Agencia Nacional de Seguridad vial Tema: Seguridad vial
2. Reunión con la Cámara de Comercio de Bogotá, Evento La Revolución de la Infraestructura - Balance Nacional Bogotá
3. Reunión con el Ministerio de Transporte, PMU - Puesto de Mando Unificado
4. Reunión con el DANE Tema: Información relevante para el DANE que la Supertransporte pueda procesar sobre el sistema operativo de los Terminales de Transporte
5. Reunión con la Personería y la Secretaria de Movilidad Tema: Decreto Distrital 456/2017 de Bogotá
6. Reunión con la DITRA Tema: Operativos de control en los Departamento del Cesar - Magdalena - Atlántico y Guajira</t>
  </si>
  <si>
    <t>En el mes de mayo se realizaron:
68 operativos de carga
69 operativos al transporte escolar
221 operativos al transporte informal</t>
  </si>
  <si>
    <t xml:space="preserve">En el mes de mayo se realizaron 2 socializaciones en normas vigentes:
1. Circular N° 20 del 2 de mayo de 2018, dirigida a los centros de reconocimiento de conductores, centros de diagnóstico automotor y centros de enseñanza automovilística, sobre el reporte de novedades
2.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t>
  </si>
  <si>
    <t>Lista de asistencia</t>
  </si>
  <si>
    <t>Se realizó socializacion en temas de Gestión documental el 23 de mayo de 2018 a 26 servidores</t>
  </si>
  <si>
    <t xml:space="preserve">En el mes de mayo se realizaron 5 mesas de trabajo: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t>
  </si>
  <si>
    <t>En el mes de mayo se realizaron 269 visitas de inspección</t>
  </si>
  <si>
    <t>El tiempo promedio de respuesta de las PQR fue de 40 dias, esto debido al aumento de PQR</t>
  </si>
  <si>
    <t>CIRCULAR No. 24 de 2018 publicada en la pag web de la SPT y remitida por correos electronicos</t>
  </si>
  <si>
    <t xml:space="preserve">Se emitió la Circular Externa No. 24 de 2018, tema Objetivos de Desarrollo Sostenible (ODS) en Colombia, dirigida a los sujetos de supervisión de la Delegada de Puertos. </t>
  </si>
  <si>
    <t>Las reuniones con autorixadas realizadas en el mes de mayo son: 
1. Mayo 11: Tema: Navegabilidad Fulquene. Participantes: CAR, DITRA, MT, Polca, SPT. Total Asistentes: 15 personas. 
2. Mayo 16: Tema: Socialización Plan Nacional Logistico. Participantes: DNP, SPT. Total Asistentes: 6 personas.</t>
  </si>
  <si>
    <t>CIRCULAR No. 23 de 2018, publicada en la pag web de la SPT y enviada por correos electronicos</t>
  </si>
  <si>
    <t xml:space="preserve">Se emitió la Circular Externa No.  23 de 2018,  tema Transporte Maritimo en Colombia  dirigida a las Empresas de Transporte Maritimo supervisadas por la Delegada de Puertos. </t>
  </si>
  <si>
    <t xml:space="preserve">Las mesas de trabajo realizadas en el mes de Mayo, son: 
1. Mayo 4: Tema: Carga Año 2017 S.P. Regional Tumaco Pacific Port - Petrodecol. Participantes:  S.P. Regional Tumaco Pacific Port - Petrodecol. Total Asistentes: 5 personas. 
2. Mayo 8. Tema: Informacion Portuaria de Colombia  aTrinidad y Tobago. Participantes: Exportt, SPT. Total Asistentes; 4 personas. 
3. Mayo 9: Tema: Registro Vigia. Participantes: S. P. El Cayao, APEC Ascent Bupress Consulting, SPT. Total asistentes: 3 personas.
4. Mayo 23. Tema: Verificar y aclarar observaciones RCTO Terminal IFO's. Participantes: Dimar, SPT, S.P. IFO's. total Asistentes: 8 personas.  
5. Mayo 25. Tema: Programacion Mesa de Trabajo para Información Sociedades Portuarias. Participantes: ANDI , SPT.  Total Asistentes: 3 personas. 
6. Mayo 28: Tema: Fusion abreviada Compas - Boscoal. Participantes: Compas, SPT. Total Asistentes: 5 personas. 
</t>
  </si>
  <si>
    <t>Se encuentra en proceso</t>
  </si>
  <si>
    <t>Base de datos y Cuadro de segumimiento visitas de inspección.</t>
  </si>
  <si>
    <t xml:space="preserve">Al corte del 31 de Mayo se ha realizado la siguiente gestión: 
Enero: En Planeacion anual: 25; Programadas: 25; Visitas Realizadas: 25; Visitas Canceladas: 0; Pendiente acta: 0
Febrero: En Planeacion anual: 34; Programadas: 35;   Realizadas: 35; Canceladas: 0; Pendiente Acta:0: Visitas pendientes proximo mes: -1;
Marzo: En Planeacion anual: 94;  Programacion mensual con visitas pendientes mes anterior: 93; Programadas: 67;  Realizadas: 67; Canceladas: 0; Pendiente Acta:0; visitas pendientes proximo mes: 26. 
Abril: En Planeacion anual: 61;  Programacion mensual con visitas pendientes mes anterior: 87 (61+26+0);  Programadas: 80; Realizadas:74; Canceladas: 6; Pendiente Acta:0; visitas pendientes proximo mes: 7
Mayo: En Planeacion anual: 47; Programacion mensual con visitas pendientes mes anterior: 60 (47+7+6);  Programadas: 53; Realizadas:51; Canceladas: 2; Pendiente Acta:0 ;  visitas pendientes proximo mes: 7
Total visitas en planeacion anual al 31 de mayo: 261
Total visitas programadas acumualdas al 31 de mayo: 260
Total Visitas realizadas acumualdas al 31 de mayo:  252
Total visitas canceladas acumualdas al 31 de mayo: 8
Total actas recibidas acumuladas al 31 de mayo: 252
% cumplimiento  programacion mensual: 96% (51/53)
% cumplimiento programacion anual al corte del 31 de mayo: 97%.
Total visitas mensuales extraordinarias, no incluidas en la planeacion inicial: 
Enero: 1, Febrero 5; Marzo 24, Abril 13; Mayo: 11
Total visitas de inspección documentales realizadas en el mes de mayo: 24
 </t>
  </si>
  <si>
    <t xml:space="preserve">Registros Aprobados 343
Solicitados completos incluyendo paz y salvo (Aprobados +pendiente revisión) 367
El % de cumplimiento al 31 de mayo es del 93%. </t>
  </si>
  <si>
    <t>Correo electronico</t>
  </si>
  <si>
    <t>Durante el mes de mayo se hicieron las validaciones de la información reportada por las sociedades portuarias y lo registrado en la plataforma BI. Adicionalmente, se consolidó la información referente a obras de inversión y mantenimiento.</t>
  </si>
  <si>
    <t xml:space="preserve">Tiempo promedio de respuesta de PQR en Mayo es de 14 dias. </t>
  </si>
  <si>
    <t xml:space="preserve">Se realizo (1) mesa  de trabajo No. (67), con la Ditra, Interventoria AFA - SMA, Concesión Ruta del Sol II, SPT </t>
  </si>
  <si>
    <t>Socializar acciones para ayudar a controlar mediante mecanismos sociales a los vendedores ambulantes y la presencia de los vehículos de control de velocidad (fotomultas) que no cuentan con la debida señalización y documentación soporte de la labor, así como la ubicación en el derecho de vía de objetos que se pueden considerar obstáculo o punto duro que se puede convertir en un sector crítico</t>
  </si>
  <si>
    <t xml:space="preserve">Se realizaron cuatro (4) Mesas de trabajo con Autoridades:
i. Red no concesionada carretera  Ruta del Sol sector 2 -INVIAS- SPT
ii. Ministerio de Transporte - DITRA - ANI - Agencia Nacional de Seguridad Vial - INVIAS - SPT
iii. Concesión Vial de los Llanos - Malla Vial del Meta - Interventoria -  Policía Nacional, SPT
iv. Concesión Troncal del Tequendama - DITRA - Interventoria -  SPT
</t>
  </si>
  <si>
    <t xml:space="preserve">i. Hacer seguimiento de los compromisos adquiridos  y cumplimiento del Derecho de Vía, Derecho de Vía según resolución 1260
ii. Resolución 718/2018 (Normativa fotomultas) y su aplicación en el ámbito de la competencia de la SPT, Fijación de compromisos tendientes a precisar y/o aclarar el alcance de la norma frente a concepto de la Sala de Consulta del Consejo de Estado.
iii. Sectores críticos de accidentalidad y Convenio Policía Nacional - Ditra
iv. Sectores críticos de accidentalidad y Planes de contingencia
</t>
  </si>
  <si>
    <t xml:space="preserve">Se realizo una (1) mesa de trabajo con:
i. Concesionario Alto Magdalena SAS - ANI- Interventoria - SPT
</t>
  </si>
  <si>
    <t>i. Normatividad Vigente y cumplimiento de las mismas por parte del Concesionario, cumplimiento de la ley 1618/2013</t>
  </si>
  <si>
    <t xml:space="preserve">Se realizaron Cuatro (4) Mesas,  Con los siguientes grupos de trabajo:
i. Grupo Vigilancia e Inspección Delegada de Concesiones - Grupo Aeródromos Concesiones
ii. Funcionarios Delegada de Concesiones
iii. Funcionarios  Delegada de Puertos - Delegada de Concesiones.
iv. Grupo Delegada de Concesiones Vigilancia e inspección
</t>
  </si>
  <si>
    <t xml:space="preserve">Se socializaron 28 Funcionarios en los siguientes temas.
i. Discusión señalización vigente y su utilización o instalación en los diferentes tipos de infraestructura.
Análisis de la normatividad vigente y discusión entre la infraestructura
ii. Elaboración de la Circular Externa y el seguimiento de su implantación Divulgación indicadores de competitividad  de aeródromos o Aeropuertos con base en evaluación de servicio de infraestructura
iii. Normograma, universo de vigilados, lista de chequeo, lista visitas inspección realizadas 2018 y resolución OOPP - Habilitación: solicitar autorización de consulta.
iv. Unificar criterios para consolidación de matriz y anexos de divulgación
</t>
  </si>
  <si>
    <t xml:space="preserve">Se realizaron dos (2) mesas de trabajo para identificar mejora de oportunidades con los siguientes vigilados:
I. Concesionaria Pacifico Tres S.A.S - Consorcio constructor EPC Concesión Pacifico 3- ANI - Interventoria -  SPT
II.  Concesionario Autovía Bucaramanga Pamplona- ANI- Interventoria Ingeandina - SPT
</t>
  </si>
  <si>
    <t xml:space="preserve">I. la Interventoria hará la supervisión de las actividades que se ejecutarán
II. Fijación de compromisos tendientes a dar solución a la problemática expuesta.
</t>
  </si>
  <si>
    <t xml:space="preserve">Se realizo una (1) mesa de trabajo (No.68)  con Invias, Secretaria Distrital de Movilidad - Ani -SPT
i.  El Transporte informal hace uso de la infraestructura, afectando la operación y seguridad de los vehículos que están autorizados  para la prestación de este servicio.
</t>
  </si>
  <si>
    <t>i. Con el fin de minimizar las condiciones de riesgo en seguridad  por el uso indebido del corredor férreo se solicita realizar controles y operativos en las zonas donde se presenta el transporte informal</t>
  </si>
  <si>
    <t>i. Se realizo una mesa de trabajo (No. 64), con el Ministerio de Comercio, Industria y Comercio</t>
  </si>
  <si>
    <t>i. Diagnostico de los aeródromos y terminales de Transporte Terrestre,  que se encuentran ubicados en los corredores turísticos y presentación ante el Ministerio de Comercio, Industria y Comercio.</t>
  </si>
  <si>
    <r>
      <rPr>
        <b/>
        <sz val="9"/>
        <color theme="1"/>
        <rFont val="Calibri"/>
        <family val="2"/>
        <scheme val="minor"/>
      </rPr>
      <t>Puertos</t>
    </r>
    <r>
      <rPr>
        <sz val="9"/>
        <color theme="1"/>
        <rFont val="Calibri"/>
        <family val="2"/>
        <scheme val="minor"/>
      </rPr>
      <t xml:space="preserve">: 1.Antioquia, 2. Atlántico, 3. Bogotá, 4. Bolivar, 5. Boyacá, 6. Choco, 7. Huila, 8. Magdalena, 9. Meta, 10. Quindío; 11. San Andrés; 12. Valle del Cauca.
</t>
    </r>
    <r>
      <rPr>
        <b/>
        <sz val="9"/>
        <color theme="1"/>
        <rFont val="Calibri"/>
        <family val="2"/>
        <scheme val="minor"/>
      </rPr>
      <t xml:space="preserve">Concesiones: 1. </t>
    </r>
    <r>
      <rPr>
        <sz val="9"/>
        <color theme="1"/>
        <rFont val="Calibri"/>
        <family val="2"/>
        <scheme val="minor"/>
      </rPr>
      <t xml:space="preserve">Valle, 2. Meta, 3. Boyacá, 4. Antioquia, 5. Cesar, 6. Tolima, 7. Atlántico, 8. Bolivar, 9. Magdalena, 10. Cundinamarca y 11. Putumayo.
</t>
    </r>
    <r>
      <rPr>
        <b/>
        <sz val="9"/>
        <color theme="1"/>
        <rFont val="Calibri"/>
        <family val="2"/>
        <scheme val="minor"/>
      </rPr>
      <t xml:space="preserve">Transito: 1. </t>
    </r>
    <r>
      <rPr>
        <sz val="9"/>
        <color theme="1"/>
        <rFont val="Calibri"/>
        <family val="2"/>
        <scheme val="minor"/>
      </rPr>
      <t xml:space="preserve">Antioquia, 2. Atlántico, 3. Cundinamarca - Bogotá D.C, 4. Bolivar, 5. Boyacá, 6. Caldas, 7. Cauca, 8. Cesar, 9. Córdoba, 10. Huila, 11. Magdalena, 12. Meta, 13. Nariño, 14. Norte de Santander, 15. Quíndio, 16. Risaralda, 17. Santander, 18. Tolima, 19. Valle del Cauca, 20. San Andrés
</t>
    </r>
  </si>
  <si>
    <t>se realizaron 27 visitas de Inspección de 26 programadas.</t>
  </si>
  <si>
    <t>Cuadro de seguimiento PQRs Orfeo, vigía y expedientes físicos</t>
  </si>
  <si>
    <t xml:space="preserve">se recibieron xxxxxx PQRs, durante el mes de abril se  tramitaron xxxxx PQRs, con un promedio de respuesta de 12 por día. </t>
  </si>
  <si>
    <t>*Se Redujeron de 346 errores en la página web  en el mes de marzo a 114 en el mes de Abril.
* Se cumple con el 88% de los criterios de usabilidad  solicitados.
* Se actualizó trámite de paz y salvo tasa de vigilancia en el SUIT a la espera de aprobacion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</si>
  <si>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Listados de asistencia a las jornadas de capacitación.</t>
  </si>
  <si>
    <t>Durante el mes de mayo de 2018 se inició un diplomado sobre la implementación del Modelo Integrado de Planeación y Gestión MIPG, en la Escuela Superior de Administración Pública, con duración de 40 horas cátedra al cual están asistiendo diez (10) funcionarios. Así mismo se realizaron tres (3) jornadas de actualización de conocimientos, una con duración de cuatro horas “Calidad y enfoque por procesos” con asistencia de 15 funcionarios. Otra con duración de dos horas y media “Proceso de Gestión de PQRSD”, con asistencia de dos funcionarios. Una más con duración  de tres horas sobre “Acoso Laboral” con asistencia de 20 funcionarios.  
Las jornadas académicas realizadas, corresponden al grupo de capacitaciones ofrecidas por otras Entidades del orden nacional.</t>
  </si>
  <si>
    <t>Durante el mes de mayo de 2018, se continuo con la constante en el desarrollo de actividades proyectadas dentro de los cinco programas del PIGA 2018</t>
  </si>
  <si>
    <t>junio</t>
  </si>
  <si>
    <t>Durante el mes de junio de 2018 se inició un diplomado sobre la implementación del Modelo Integrado de Planeación y Gestión MIPG, en la Escuela Superior de Administración Pública, con duración de 40 horas cátedra, al cual están asistiendo diez (10) funcionarios. Así mismo se realizaron cuatro (4) jornadas de actualización de conocimientos, con duración de ocho horas cada una “Liderazgo - Servicio al Ciudadano - Gestión de Talento Humano y Ética Pública”, en la ESAP con asistencia de 30 funcionarios. Jornadas de actualización de conocimientos a través de PAE, con duración de dos horas cada una “Supervisión e intervención de contratos, Reforma a la contratación estatal, Ley 1882 de 2018 y Actuaciones dentro del proceso sancionatio administrativo”, con asistencia de 37 funcionarios. Dos actualizaciones de conocimiento, dictadas por el DNP, una con duración  de 4 horas sobre “Cobro Coactivo” con asistencia de 9 funcionarios y otra con duración de 2 horas "El servicio al ciudadano como eje de transformacion del Estado", con asistencia de 3 funcionarios.  
Las jornadas académicas realizadas, corresponden al grupo de capacitaciones ofrecidas por otras Entidades del orden nacional.</t>
  </si>
  <si>
    <t>Durante el mes de junio de 2018 se continuo con la constante en el desarrollo de actividades proyectadas dentro de los cinco programas del PIGA 2018</t>
  </si>
  <si>
    <t>   Se tiene que a 30 de junio de 2018 no se registraron quejas relacionas con hechos de Corrupcion   </t>
  </si>
  <si>
    <t>  Por otra parte, de la vigencia 2017 se tenia una queja por hechos de corrupcion la cual se encuentra archivada  </t>
  </si>
  <si>
    <t>Resolución 28290 de 21 de junio de 2018</t>
  </si>
  <si>
    <t xml:space="preserve">El recaudo de contribución especial de vigilancia primera cuota será equivalente al 50 % del presupuesto programado por recaudar, que se deberá pagar entre el 26 de mes de junio del año 2018 y 25 de julio del 2018. El avance de recaudo del 50% de la primera cuota con corte a 30 de junio, llego a un 5.40% que equivale a $1.064 millones de pesos.
La meta de recaudo de contribución especial de vigilancia es del 95% y al corte de 30 de junio del 2018 se obtuvo un avance de recaudo del 3% resaltando que el cobro de la primera cuota comenzó el 26 de junio del 2018.
</t>
  </si>
  <si>
    <t xml:space="preserve">La entidad a 30 de junio del 2018, obligó un valor total de $14.507 Millones de pesos, entre gastos de funcionamiento e inversión.
El porcentaje de cumplimiento de las obligaciones de gastos de funcionamiento de la Entidad, alcanzo un 103%. </t>
  </si>
  <si>
    <t>CIRCULAR No.28  de 2018 publicada en la pag web de la SPT .</t>
  </si>
  <si>
    <t xml:space="preserve">Se emitió la Circular Externa No. 28  de 2018, tema Organización para la Cooperación y el Desarrollo Economico (OCDE), dirigida a los sujetos de supervisión de la Delegada de Puertos. </t>
  </si>
  <si>
    <t>Lista de Asistencia</t>
  </si>
  <si>
    <t xml:space="preserve">1. Junio 5. Tema; Mesa Tecnica Pasos de frontera fluvial. Participantes: Mindefensa, Cancilleria, SPT, MT, DIAN, ICA, DIMAR, Armada Nacional. DNP. total Asistentes: 19 personas. 
2. Junio 25: Tema:  Mesa Tecnica Modelo de Operación pasos Fluviales. Participantes: Cancilleria, Armada Nacional, Mindefensa, Policia Nacional, Invias, Invima, Dian, SPT. Total Asistentes: 13 personas. </t>
  </si>
  <si>
    <t>oficios radicados No. 20186000157231, 20186000181431, 20186000181421</t>
  </si>
  <si>
    <t>En el marco de la ejecución del proyecto "Identificación de la infraestructura disponible para el transporte fluvial", y con base en el estudio adelantado por la Universidad Nacional denominado "Diagnostico y Estudio para el fortalecimiento de las competencias institucionales de supervisión integral a los vigilados a nivel nacional", el cual fe socializado el 26 de enero de 2018 en el MT con cormagdalena, Invias, se planteó un plan de acción que incluye algunas actividades relacionados  con la Ilegalidad del transporte fluvial. En ese orden de ideas se identificaron 4 hallazgos con su solución y acción a realizar, así: 
Hallazgo No. 1. Ilegalidad en el transporte fluvial. Solución propuesta: Acción interinstitucional. MT, Inspectores fluviaels, SPT.  Accion realizada:  Se efectuó reunion el dia 1 de marzo con los actores involucrados. Se decidió hacer una reunion posterior pero no se ha hecho. 
Hallazgo 2: Falta de identificación del responsable de muelles o embarcaderos en la ribera del Rio Magdalena. Solución propuesta; Visita del Inspector fluvial al puerto o embarcadero para la respectiva determianción e inofrme de hallazgo. Acción adleantada:  Se efectuó reunion el dia 1 de marzo con los actores involucrados. Se decidió hacer una reunion posterior pero no se ha hecho. Es responsabilidad del MT efectuar esta actividad.  
Hallazgo 3. Subregistro de infomración fluvial de rutas, puertos, muelles, personas y carga. Solución propuesta: Actualización de información por medio de visitas de inspección realizadas por el inspector fluvial. Establecer un canal de comunicación por medio del cual el flujo de datos sea rápido y eficiente. Accion realizada:  Se efectuó reunion el dia 1 de marzo con los actores involucrados. Se decidió hacer una reunion posterior pero no se ha hecho.</t>
  </si>
  <si>
    <t xml:space="preserve">1. Junio 12. Tema. Ferry Ituango. Participantes: MT, SPT, Navieros, EPM. Total Asistentes: 6 personas.
2. Junio 26. Tema: Circular 23 de 2018 sobre Empresas de Transporte Maritimo. Participantes: Armcol, Serport, C. International Fuels, Serviport, SPT. Total Asistentes: 10 personas. </t>
  </si>
  <si>
    <t xml:space="preserve">Circulares No. 29 y 30   de 2018 publicadas en la pag web de la SPT </t>
  </si>
  <si>
    <t xml:space="preserve">1. Circular No. 29 del 29 de junio de 2018: Acciones preventivas gestionadas para minimizar condiciones de riesgos en seguridad, dirigida a las empresas de transporte fluvial)
2. Circular No. 30 del 29 de junio de 2018: Acciones preventivas gestionadas para minimizar condiciones de riesgos en seguridad dirigida a las Sociedades Portuarias Marítimas, Sociedades Portuarias Fluviales, Empresas de Pilotaje y Operadores Portuarios.
 </t>
  </si>
  <si>
    <t xml:space="preserve">Circular No. 29 de 2018 publicadas en la pag web de la SPT </t>
  </si>
  <si>
    <t>La Ciruclar No. 29 de 2018 implementó el indicador de seguridad denominado Acciones preventivas de riesgo identificadas y gestionadas del cual son responsables las Empresas de Transporte Fluvial.</t>
  </si>
  <si>
    <t xml:space="preserve">Circular No.30  de 2018 publicadas en la pag web de la SPT </t>
  </si>
  <si>
    <t xml:space="preserve">La Ciruclar No. 30 de 2018 implementó el indicador de gestion en seguridad  de opearciones portuarias, denominado Supervisión de las Operaciones Portuarias, del cual son responsables las Sociedades Portuarias Maritimas, Sociedades Portuarias Fluviales y operadores Portuarios. </t>
  </si>
  <si>
    <t xml:space="preserve">Al corte del 30 de junio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Total visitas en planeación anual al 30 de junio: 298
Total visitas programadas acumuladas al 30 de junio: 307
Total Visitas realizadas acumuladas al 30 de junio:  294
Total visitas canceladas acumuladas al 30 de junio: 12
Total actas recibidas acumuladas al 30 de junio: 294
% cumplimiento programación mensual: 91% (43/47)
% cumplimiento programación anual al corte del 31 de mayo: 99%.
Total visitas mensuales extraordinarias, no incluidas en la planeación inicial: 
Enero: 1; Febrero 5; Marzo 24; Abril 13; Mayo:11; Junio 13
Total visitas de inspección documentales realizadas en el mes de junio: 24
</t>
  </si>
  <si>
    <t xml:space="preserve">Registros Aprobados 351
Solicitados completos incluyendo paz y salvo (Aprobados +pendiente revisión) 369
El % de cumplimiento al 30 de junio es del 95%. </t>
  </si>
  <si>
    <t>correo electrónico</t>
  </si>
  <si>
    <t>Con relación a la elaboración del Boletín Primer Trimestre de 2018, no se ha podido avanzar debido a que desde el 24 de abril se reportó un error en el cual las sociedades portuarias transmitían a través del SIGT y al generar la consulta estas cifras no aparecían en el reporte. Ayer fue validado y quedó solucionado. 
Sin embargo, tambien fue reportada una inconsistencia en la cual las cifras transmitidas vs las generadas en el reporte BI no coinciden especialmente número de contenedores.
Por lo anterior, la Delegada ha enviado correos en varias oportunidades de manera reiterativa y ha registrado dicho inconsistencia a través de la herramienta  GLPI .  Adicionalmente, se informa que esta situación es de conocimiento del Sr. Superintendente, Ing. Urías Romero, el Gerente del  proyecto VIGIA de la firma Quipux, Ing. Gloria Morales, Dr. Angel Flórez y  el asesor Carlos Hernández, sin que a la fecha se haya recibido respuesta alguna.
Por lo anterior, no se debe elaborar el Boletín o cualquier informe estadístico con estas cifras hasta tanto no informen a  esta Delegada, que el inconveniente fue subsanado y podamos realizar las validaciones necesarias.</t>
  </si>
  <si>
    <t>cuadro de segumiento de pqr</t>
  </si>
  <si>
    <t xml:space="preserve">El promedio de tiempo de respuesta en el mes de Junio es de 18 dias. Debido a que el modulo de gestion documental en el aplicativo vigia ha estado dañado, se demoran en entregar la información, se demoran en subir las imagenes, se repiten los radicados, se informo a los responsables de vigia mediante chat y correos electronicos. </t>
  </si>
  <si>
    <t xml:space="preserve">En el mes de junio se realizaron 2 socializaciones en política sectorial:
1. Circular N° 26 del 25 de junio de 2018, dirigida a los centros integrales de atención y organismos de tránsito que dictan cursos para infractores, sobre la presentación homologados y plazo de implementación
2. Circular N° 27 de 28 de junio de 2018, dirigid a los centros de reconocimiento de conductores y operadores homologados para proveer el sistema de control y vigilancia para los CRC’S, sobre la implementación del sistema de control y vigilancia para los CRC fase II
</t>
  </si>
  <si>
    <t xml:space="preserve">En el mes de junio se realizaron 6 reuniones
1. Reunión con el ONAC Tema: nuevos lineamientos para el proceso de acreditación de organismos de certificación de producto
2. Reunión con el Dr. Manuel González del Ministerio de Transporte Tema: Planes de Seguridad Víal
3. Reunión con Olimpia para tratar temas técnicos respecto al contrato con OLIMPIA para el acceso a la base de datos biométrica por solicitud de la Superintendencia de industria y Comercio
4. Reunión de seguimiento del SICOV CDA´s Temas: - Recaudo de los valores a favor de la Agencia Nacional de Seguridad Vial, Avance de la presentación de los informes de visita documentales.
5. Reunión de seguimiento del SICOV CRC´s Temas: - Recaudo de los valores a favor de la Agencia Nacional de Seguridad Vial, Avance de la presentación de los informes de visita documentales, cargue al RUNT
6. Reunión de seguimiento del SICOV CEA´s Temas: - Recaudo de los valores a favor de la Agencia Nacional de Seguridad Vial, Avance de la presentación de los informes de visita documentales, cargue al RUNT
</t>
  </si>
  <si>
    <t>En el mes de junio se realizaron:
18 operativos al transporte escolar
59 operativos de carga
198 operativos al transporte informal</t>
  </si>
  <si>
    <t xml:space="preserve">En el mes de junio se realizó una socialización en normas vigentes:
1.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</si>
  <si>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Listado de asistencia</t>
  </si>
  <si>
    <t>El 8 de junio se realizó una capacitación sobre el procedimiento de las visitas no ejecutadas a 7 servidores públicos</t>
  </si>
  <si>
    <t xml:space="preserve">En el mes de junio se realizaron 6 mesas de trabajo
1. Participación en el “XVII CONGRESO NACIONAL DE TRANSPORTE DE CARGA Y XVI CONGRESO INTERNACIONAL - EXPOCARGA 2018”
2. Participación en el Encuentro Nacional de Cooperativas de Transporte, en todas sus modalidades (Urbano, Intermunicipal, carga, Especial, mixto, Mototaxis) Tema: Política Pública de Inspección, Vigilancia y Control en el Transporte Público
3. Mesa de trabajo con el Ministerio de Transporte Temas: relacionados con el oficio 20183210132522 del 28/02/2018 - Firmado por Pablo Catatumbo - integrante de la FARC
4. Mesa de trabajo con el Sindicato Nacional de Trabajadores de Rama Tema: Desmonte SITP Provisional
5. Mesa de trabajo con la Central de Transportes de Tuluá S.A. requerimiento SPT No. 20188000623111
6. Mesa de trabajo con Centrales de Transportes S.A. Operador de Mi Terminal Cali según requerimiento SPT No. 20188000623121.
</t>
  </si>
  <si>
    <t>En el mes de junio se realizaron 227 visitas de inspección</t>
  </si>
  <si>
    <t>El tiempo promedio de respuesta de las PQR fue de 45 dias, esto debido al aumento de PQR</t>
  </si>
  <si>
    <t>* Botón de Transparencia actualizado. 
* Encuesta publicada en la página web de la entidad. 
*Dos nuevos conjuntos de datos abiertos publicados: ( *Plan de Adquisiciones y *Gremios y Asociaciones del Sector). 
* Documento - Esquema de Gobierno de TI.
* Metodología SCRUM implemetada. 
* Tres certificaciones nivel 1 del sello de excelencia para 3 datos abiertos.  
* Se cuenta con la herramienta Total Network Monitor para el monitoreo de los servidores y máquinas de la entidad.</t>
  </si>
  <si>
    <t>* Se realiza de manera semanal la verificación de las publicaciones que se deben realizar en botón de transparencia de acuerdo con el cronograma establecido. 
*Se publicó en la página web de la entidad encuesta para que los ciudadanos participaran informando cuales son los temas de interés sobre los cuales desean tener información en la rendición de cuentas de la entidad. 
* Publicación y actualización de dos nuevos conjuntos de datos abiertos y seguimiento al uso de los mismos.
* Se genera documento del esquema de Gobierno de TI en la entidad. 
* Se implementa la metodología SCRUM en los desarrollos generados en la entidad y se implementan los casos de uso para el levantamiento de requerimientos.
*Se obtiene certificación nivel 1 del sello de excelencia para 3 datos publicados en el portal de datos.gov.co.
* Se implementan herramientas de gestión para el monitoreo y generación de alarmas tempranas sobre la continuidad y disponibilidad de los servicios.</t>
  </si>
  <si>
    <t>Proyecto estudio técnico</t>
  </si>
  <si>
    <r>
      <t xml:space="preserve">Se realizaron dos (2) Mesas de trabajo con Autoridades:
</t>
    </r>
    <r>
      <rPr>
        <b/>
        <sz val="8"/>
        <rFont val="Calibri"/>
        <family val="2"/>
        <scheme val="minor"/>
      </rPr>
      <t>i.</t>
    </r>
    <r>
      <rPr>
        <sz val="8"/>
        <rFont val="Calibri"/>
        <family val="2"/>
        <scheme val="minor"/>
      </rPr>
      <t xml:space="preserve">  Concesión Desarrollo vial de la Sabana de Bogotá - Interventoría - Gobernación de Cundinamarca (ICCU) - SPT
</t>
    </r>
    <r>
      <rPr>
        <b/>
        <sz val="10"/>
        <rFont val="Calibri"/>
        <family val="2"/>
        <scheme val="minor"/>
      </rPr>
      <t xml:space="preserve">ii. </t>
    </r>
    <r>
      <rPr>
        <sz val="8"/>
        <rFont val="Calibri"/>
        <family val="2"/>
        <scheme val="minor"/>
      </rPr>
      <t xml:space="preserve">Concesionario Ruta al Mar - CORUMAR S.A.S -  ANI- Interventoria Consorcio CR - SPT.
</t>
    </r>
  </si>
  <si>
    <r>
      <rPr>
        <b/>
        <sz val="10"/>
        <rFont val="Calibri"/>
        <family val="2"/>
        <scheme val="minor"/>
      </rPr>
      <t>i.</t>
    </r>
    <r>
      <rPr>
        <sz val="8"/>
        <rFont val="Calibri"/>
        <family val="2"/>
        <scheme val="minor"/>
      </rPr>
      <t xml:space="preserve"> Seguimiento a acciones en sectores críticos en reuniones periódicas Ditra
</t>
    </r>
    <r>
      <rPr>
        <b/>
        <sz val="10"/>
        <rFont val="Calibri"/>
        <family val="2"/>
        <scheme val="minor"/>
      </rPr>
      <t>ii.</t>
    </r>
    <r>
      <rPr>
        <sz val="8"/>
        <rFont val="Calibri"/>
        <family val="2"/>
        <scheme val="minor"/>
      </rPr>
      <t xml:space="preserve"> Verificacion estado Convenio DITRA - Concesionario,  Logistica de operativos y dotación, Sectores criticos de accidentalidad,; irregularidades en prestación de servicio; problemática invasión e indebido uso de franja de derecho de vía;  normatividad </t>
    </r>
  </si>
  <si>
    <t xml:space="preserve">Nros. de oficios a Entes Territoriales
20187100587251, 20187100587261, 20187100587271, 20187100587281, 20187100587291, 20187100588001
20187100588061, 20187100590021, 20187100590041
20187100591461, 20187100591521
</t>
  </si>
  <si>
    <t xml:space="preserve">Con el fin de disminuir la formalidad, se solicito la formalizacion y situacion actual de 11 Aerodromos, (El Plateado, Necoclí, Puerto Lleras, San Juan Del Cesar, San Pedro De Urabá, Guillermo Gómez Ortiz, Ataco, Magui Payan, Puerto Rico, Santa Bárbara, Yapima). </t>
  </si>
  <si>
    <t>Se realizo una (1) mesa de trabajo con:  Concesionario Accesos Norte de Bogota,  Consorcio ETSA - SIGA, POLCA</t>
  </si>
  <si>
    <t>Se socializaron las siguientes Normas:
i. Circular 01044 MNT, DE ENERO 21 DE 2003. 
ii. Resolucion No. 17777 del 08 de noviembre de 2002</t>
  </si>
  <si>
    <t xml:space="preserve">A cierre del primer semestre se realizo la socializacion de 60 funcionarios.
</t>
  </si>
  <si>
    <r>
      <t xml:space="preserve">Se realizaron Tres (3) mesas de trabajo para identificar mejora de oportunidades con los siguientes vigilados:
</t>
    </r>
    <r>
      <rPr>
        <b/>
        <sz val="10"/>
        <rFont val="Calibri"/>
        <family val="2"/>
        <scheme val="minor"/>
      </rPr>
      <t>I.</t>
    </r>
    <r>
      <rPr>
        <sz val="8"/>
        <rFont val="Calibri"/>
        <family val="2"/>
        <scheme val="minor"/>
      </rPr>
      <t xml:space="preserve">  Concesión Ruta del Cacao S.A.S - Interventoría - ANI - DITRA - SPT
</t>
    </r>
    <r>
      <rPr>
        <b/>
        <sz val="10"/>
        <rFont val="Calibri"/>
        <family val="2"/>
        <scheme val="minor"/>
      </rPr>
      <t>II</t>
    </r>
    <r>
      <rPr>
        <sz val="8"/>
        <rFont val="Calibri"/>
        <family val="2"/>
        <scheme val="minor"/>
      </rPr>
      <t xml:space="preserve">. Concesión Troncal del Tequendama  CONCAY - Coostransfusa - Flota la Matecaña -S.A - SPT
</t>
    </r>
    <r>
      <rPr>
        <b/>
        <sz val="8"/>
        <rFont val="Calibri"/>
        <family val="2"/>
        <scheme val="minor"/>
      </rPr>
      <t>III.</t>
    </r>
    <r>
      <rPr>
        <sz val="8"/>
        <rFont val="Calibri"/>
        <family val="2"/>
        <scheme val="minor"/>
      </rPr>
      <t xml:space="preserve"> Concesionaria vial de los Andes S.A  Bogotá Villavicencio - Interventoría - SPT</t>
    </r>
  </si>
  <si>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Seguimiento a acciones correctivas conjuntas DITRA y empresas transportadoras
</t>
    </r>
    <r>
      <rPr>
        <b/>
        <sz val="8"/>
        <rFont val="Calibri"/>
        <family val="2"/>
        <scheme val="minor"/>
      </rPr>
      <t>III.</t>
    </r>
    <r>
      <rPr>
        <sz val="8"/>
        <rFont val="Calibri"/>
        <family val="2"/>
        <scheme val="minor"/>
      </rPr>
      <t xml:space="preserve"> Seguimiento a acciones Infraestructura accesible
</t>
    </r>
  </si>
  <si>
    <t xml:space="preserve">Oficios radicados en orfeo Nros. 
20187000342651, 20187000342661, 20187000342681, 20187000342711, 20187000342721, 20187000342741, 20187000342771, 20187000342781, 20187000342801, 20187000338331, 20187000338851, 20187000338861, 20187000338871, 20187000338881, 20187000338891, 20187000338901, 20187000338911, 20187000338921, 20187000338931, 20187000338951, 20187000338961, 20187000338971, 20187000339011, 20187000339031, 20187000339071, 20187000339111, 20187000339121, 20187000339131, 20187000339151, 20187000339161, 20187000339181, 20187000339201, 20187000339231, 20187000339271, 20187000339301, 20187000342061, 20187000342101, 20187000342201, 20187000342241, 20187000342271, 20187000342291, 20187000342301, 20187000342361, 20187000342371, 20187000342381, 20187000342481, 20187000342491, 20187000342521, 20187000342541, 20187000342561, 20187000342621, 20187000342631, 20187000342641
</t>
  </si>
  <si>
    <t>i. Con el fin de minimizar las condiciones de riesgo en seguridad  se solicito a 53 concesiones viales, la identificacion de condicion, actores indirectos y factores de riesgos que participan en la reincidencia de los sectores criticos  de accidentalidad en carreteras.</t>
  </si>
  <si>
    <r>
      <rPr>
        <b/>
        <sz val="9"/>
        <color theme="1"/>
        <rFont val="Calibri"/>
        <family val="2"/>
        <scheme val="minor"/>
      </rPr>
      <t xml:space="preserve">Puertos: </t>
    </r>
    <r>
      <rPr>
        <sz val="9"/>
        <color theme="1"/>
        <rFont val="Calibri"/>
        <family val="2"/>
        <scheme val="minor"/>
      </rPr>
      <t xml:space="preserve"> 1.Antioquia, 2. Atlántico, 3.Cundinamarca -  Bogotá 4. Bolivar, 5. Boyacá, 6. Caldas, 7. Cesar, 8. Guajira, 9. Guaviare, 10. Huila, 11. Magdalena, 12. San Andres y Providencia; 13. Valle del Cauca.
</t>
    </r>
    <r>
      <rPr>
        <b/>
        <sz val="9"/>
        <color theme="1"/>
        <rFont val="Calibri"/>
        <family val="2"/>
        <scheme val="minor"/>
      </rPr>
      <t xml:space="preserve">Concesiones: 1. </t>
    </r>
    <r>
      <rPr>
        <sz val="9"/>
        <color theme="1"/>
        <rFont val="Calibri"/>
        <family val="2"/>
        <scheme val="minor"/>
      </rPr>
      <t xml:space="preserve">Córdoba, 2. Santander, 3. Cundinamarca, 4. Meta, 5. Valledupar y 6.Cesar
</t>
    </r>
    <r>
      <rPr>
        <b/>
        <sz val="9"/>
        <color theme="1"/>
        <rFont val="Calibri"/>
        <family val="2"/>
        <scheme val="minor"/>
      </rPr>
      <t>Transito: 1.</t>
    </r>
    <r>
      <rPr>
        <sz val="9"/>
        <color theme="1"/>
        <rFont val="Calibri"/>
        <family val="2"/>
        <scheme val="minor"/>
      </rPr>
      <t xml:space="preserve">Antioquía, 2. Arauca, 3. Atlántico, 4. Cundinamarca - Bogotá, D. C., 5. Bolivar, 6. Boyacá, 7. Caqueta 8. Cauca, 9. Cesar, 10. Córdoba, 11. Guaviare, 12. Huila, 13. Guajira, 14. Magdalena, 15. Nariño, 16. Norte de Santander, 17. Putumayo, 18. Quíndio, 19. Risaralda, 20. San Andrés, 21. Santander, 22. Sucre, 23. Tolima y 24. Valle del Cauca.
</t>
    </r>
  </si>
  <si>
    <t>Se realizaron 12 visitas de Inspección de 15 programadas.</t>
  </si>
  <si>
    <t xml:space="preserve">se recibieron 116 PQRs, durante el mes de junio se  tramitaron 86 PQRs, con un promedio de respuesta de 12 por día.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</si>
</sst>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 #,##0_);_(&quot;$&quot;\ * \(#,##0\);_(&quot;$&quot;\ * &quot;-&quot;??_);_(@_)"/>
    <numFmt numFmtId="167" formatCode="0.0"/>
    <numFmt numFmtId="168" formatCode="0.0%"/>
    <numFmt numFmtId="169" formatCode="_(* #,##0_);_(* \(#,##0\);_(* &quot;-&quot;??_);_(@_)"/>
    <numFmt numFmtId="170" formatCode="_-* #,##0.00_-;\-* #,##0.00_-;_-* &quot;-&quot;_-;_-@_-"/>
    <numFmt numFmtId="171" formatCode="_-* #,##0.0_-;\-* #,##0.0_-;_-* &quot;-&quot;_-;_-@_-"/>
  </numFmts>
  <fonts count="45"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5"/>
      <color theme="1"/>
      <name val="Calibri"/>
      <family val="2"/>
      <scheme val="minor"/>
    </font>
    <font>
      <b/>
      <sz val="5"/>
      <name val="Calibri"/>
      <family val="2"/>
      <scheme val="minor"/>
    </font>
    <font>
      <sz val="8"/>
      <color theme="1"/>
      <name val="Calibri"/>
      <family val="2"/>
      <scheme val="minor"/>
    </font>
    <font>
      <b/>
      <sz val="20"/>
      <color theme="1"/>
      <name val="Calibri"/>
      <family val="2"/>
      <scheme val="minor"/>
    </font>
    <font>
      <b/>
      <sz val="22"/>
      <color theme="1"/>
      <name val="Calibri"/>
      <family val="2"/>
      <scheme val="minor"/>
    </font>
    <font>
      <b/>
      <sz val="36"/>
      <color theme="1"/>
      <name val="Calibri"/>
      <family val="2"/>
      <scheme val="minor"/>
    </font>
    <font>
      <sz val="12"/>
      <color theme="1"/>
      <name val="Calibri"/>
      <family val="2"/>
      <scheme val="minor"/>
    </font>
    <font>
      <sz val="9"/>
      <color theme="0"/>
      <name val="Calibri"/>
      <family val="2"/>
      <scheme val="minor"/>
    </font>
    <font>
      <sz val="8"/>
      <name val="Calibri"/>
      <family val="2"/>
      <scheme val="minor"/>
    </font>
    <font>
      <b/>
      <sz val="8"/>
      <name val="Calibri"/>
      <family val="2"/>
      <scheme val="minor"/>
    </font>
    <font>
      <b/>
      <i/>
      <sz val="8"/>
      <name val="Calibri"/>
      <family val="2"/>
      <scheme val="minor"/>
    </font>
    <font>
      <b/>
      <sz val="9"/>
      <color rgb="FFFF0000"/>
      <name val="Calibri"/>
      <family val="2"/>
      <scheme val="minor"/>
    </font>
    <font>
      <sz val="11"/>
      <color rgb="FFFF0000"/>
      <name val="Calibri"/>
      <family val="2"/>
      <scheme val="minor"/>
    </font>
    <font>
      <sz val="11"/>
      <color rgb="FF000000"/>
      <name val="Arial Narrow"/>
      <family val="2"/>
    </font>
    <font>
      <b/>
      <sz val="10"/>
      <name val="Calibri"/>
      <family val="2"/>
      <scheme val="minor"/>
    </font>
    <font>
      <sz val="10"/>
      <name val="Calibri"/>
      <family val="2"/>
      <scheme val="minor"/>
    </font>
    <font>
      <b/>
      <sz val="10"/>
      <color theme="1"/>
      <name val="Calibri"/>
      <family val="2"/>
      <scheme val="minor"/>
    </font>
    <font>
      <b/>
      <sz val="8"/>
      <color theme="1"/>
      <name val="Calibri"/>
      <family val="2"/>
      <scheme val="minor"/>
    </font>
    <font>
      <u/>
      <sz val="9"/>
      <color theme="1"/>
      <name val="Calibri"/>
      <family val="2"/>
      <scheme val="minor"/>
    </font>
    <font>
      <u/>
      <sz val="9"/>
      <name val="Calibri"/>
      <family val="2"/>
      <scheme val="minor"/>
    </font>
    <font>
      <b/>
      <sz val="11"/>
      <name val="Calibri"/>
      <family val="2"/>
      <scheme val="minor"/>
    </font>
    <font>
      <sz val="9"/>
      <color rgb="FF000000"/>
      <name val="Arial"/>
      <family val="2"/>
    </font>
    <font>
      <b/>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4">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 fontId="4" fillId="0" borderId="1" xfId="0" applyNumberFormat="1" applyFont="1" applyFill="1" applyBorder="1" applyAlignment="1">
      <alignment horizontal="center" vertical="center" wrapText="1"/>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6" fontId="3" fillId="0" borderId="8" xfId="2" applyNumberFormat="1" applyFont="1" applyFill="1" applyBorder="1" applyAlignment="1">
      <alignment horizontal="center" vertical="center" wrapText="1"/>
    </xf>
    <xf numFmtId="167" fontId="3" fillId="0" borderId="5"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6"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6"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8"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6"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6" fontId="3" fillId="0" borderId="4" xfId="2" applyNumberFormat="1" applyFont="1" applyFill="1" applyBorder="1" applyAlignment="1">
      <alignment vertical="center" wrapText="1"/>
    </xf>
    <xf numFmtId="169"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8"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7" fontId="3" fillId="0"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8" fontId="4" fillId="0" borderId="1" xfId="0" applyNumberFormat="1" applyFont="1" applyFill="1" applyBorder="1" applyAlignment="1">
      <alignment horizontal="right" vertical="center" wrapText="1"/>
    </xf>
    <xf numFmtId="1" fontId="6" fillId="0" borderId="1" xfId="0" applyNumberFormat="1" applyFont="1" applyFill="1" applyBorder="1" applyAlignment="1" applyProtection="1">
      <alignment horizontal="right" vertical="center" wrapText="1"/>
      <protection locked="0"/>
    </xf>
    <xf numFmtId="168"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9"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21" xfId="0" applyNumberFormat="1" applyFont="1" applyFill="1" applyBorder="1" applyAlignment="1">
      <alignment horizontal="justify" vertical="center"/>
    </xf>
    <xf numFmtId="168" fontId="3" fillId="0" borderId="22" xfId="0" applyNumberFormat="1" applyFont="1" applyFill="1" applyBorder="1" applyAlignment="1">
      <alignment horizontal="justify" vertical="center"/>
    </xf>
    <xf numFmtId="0" fontId="3" fillId="3" borderId="23"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29"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30"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8"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8"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31" xfId="0" applyFont="1" applyFill="1" applyBorder="1" applyAlignment="1">
      <alignment horizontal="center" vertical="center" wrapText="1"/>
    </xf>
    <xf numFmtId="1" fontId="3" fillId="5" borderId="31" xfId="0" applyNumberFormat="1" applyFont="1" applyFill="1" applyBorder="1" applyAlignment="1">
      <alignment horizontal="center" vertical="center" wrapText="1"/>
    </xf>
    <xf numFmtId="9" fontId="3" fillId="5" borderId="31" xfId="0" applyNumberFormat="1" applyFont="1" applyFill="1" applyBorder="1" applyAlignment="1">
      <alignment horizontal="center" vertical="center" wrapText="1"/>
    </xf>
    <xf numFmtId="9" fontId="3" fillId="0"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10" fontId="3" fillId="5" borderId="32" xfId="0" applyNumberFormat="1" applyFont="1" applyFill="1" applyBorder="1" applyAlignment="1">
      <alignment horizontal="center" vertical="center" wrapText="1"/>
    </xf>
    <xf numFmtId="1" fontId="3" fillId="0" borderId="32" xfId="8" applyNumberFormat="1" applyFont="1" applyFill="1" applyBorder="1" applyAlignment="1" applyProtection="1">
      <alignment horizontal="right" vertical="center" wrapText="1"/>
    </xf>
    <xf numFmtId="0" fontId="4" fillId="5" borderId="32" xfId="8" applyNumberFormat="1" applyFont="1" applyFill="1" applyBorder="1" applyAlignment="1">
      <alignment horizontal="right" vertical="center" wrapText="1"/>
    </xf>
    <xf numFmtId="0" fontId="4" fillId="5" borderId="32"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7" fontId="4" fillId="0" borderId="5" xfId="0" applyNumberFormat="1" applyFont="1" applyFill="1" applyBorder="1" applyAlignment="1">
      <alignment horizontal="right" vertical="center" wrapText="1"/>
    </xf>
    <xf numFmtId="171" fontId="3" fillId="0" borderId="0" xfId="9" applyNumberFormat="1" applyFont="1" applyFill="1" applyBorder="1" applyAlignment="1">
      <alignment vertical="center" wrapText="1"/>
    </xf>
    <xf numFmtId="170" fontId="3" fillId="0" borderId="0" xfId="9" applyNumberFormat="1" applyFont="1" applyFill="1" applyAlignment="1">
      <alignment horizontal="left" vertical="center"/>
    </xf>
    <xf numFmtId="167" fontId="3" fillId="0" borderId="6" xfId="0" applyNumberFormat="1" applyFont="1" applyFill="1" applyBorder="1" applyAlignment="1" applyProtection="1">
      <alignment horizontal="right" vertical="center" wrapText="1"/>
    </xf>
    <xf numFmtId="167" fontId="3" fillId="0" borderId="6" xfId="0" applyNumberFormat="1" applyFont="1" applyFill="1" applyBorder="1" applyAlignment="1" applyProtection="1">
      <alignment horizontal="right" vertical="center" wrapText="1"/>
      <protection locked="0"/>
    </xf>
    <xf numFmtId="167" fontId="4" fillId="0" borderId="6" xfId="0" applyNumberFormat="1" applyFont="1" applyFill="1" applyBorder="1" applyAlignment="1">
      <alignment horizontal="right" vertical="center" wrapText="1"/>
    </xf>
    <xf numFmtId="167" fontId="4" fillId="0" borderId="8" xfId="0" applyNumberFormat="1" applyFont="1" applyFill="1" applyBorder="1" applyAlignment="1">
      <alignment horizontal="right" vertical="center" wrapText="1"/>
    </xf>
    <xf numFmtId="167"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8"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9"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8" fontId="5" fillId="0" borderId="4" xfId="0" applyNumberFormat="1" applyFont="1" applyFill="1" applyBorder="1" applyAlignment="1">
      <alignment horizontal="right" vertical="center" wrapText="1"/>
    </xf>
    <xf numFmtId="168"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168" fontId="6" fillId="0" borderId="1" xfId="8" applyNumberFormat="1" applyFont="1" applyFill="1" applyBorder="1" applyAlignment="1" applyProtection="1">
      <alignment horizontal="center" vertical="center" wrapText="1"/>
    </xf>
    <xf numFmtId="0" fontId="0" fillId="0" borderId="0" xfId="0" applyAlignment="1">
      <alignment horizontal="center"/>
    </xf>
    <xf numFmtId="0" fontId="15"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4" xfId="0" applyFont="1" applyBorder="1" applyAlignment="1">
      <alignment horizontal="center" vertical="center"/>
    </xf>
    <xf numFmtId="168" fontId="15" fillId="0" borderId="33" xfId="8" applyNumberFormat="1" applyFont="1" applyBorder="1" applyAlignment="1">
      <alignment horizontal="center" vertical="center"/>
    </xf>
    <xf numFmtId="0" fontId="0" fillId="0" borderId="39"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8" fontId="0" fillId="0" borderId="36" xfId="8" applyNumberFormat="1" applyFont="1"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8" fontId="0" fillId="0" borderId="15" xfId="8" applyNumberFormat="1" applyFont="1" applyBorder="1" applyAlignment="1">
      <alignment horizontal="center"/>
    </xf>
    <xf numFmtId="0" fontId="0" fillId="0" borderId="9" xfId="0" applyBorder="1"/>
    <xf numFmtId="0" fontId="0" fillId="0" borderId="1" xfId="0" applyBorder="1"/>
    <xf numFmtId="168" fontId="0" fillId="0" borderId="15" xfId="8" applyNumberFormat="1" applyFont="1" applyBorder="1"/>
    <xf numFmtId="0" fontId="0" fillId="0" borderId="41" xfId="0" applyBorder="1" applyAlignment="1">
      <alignment horizontal="center"/>
    </xf>
    <xf numFmtId="0" fontId="0" fillId="0" borderId="42" xfId="0" applyBorder="1"/>
    <xf numFmtId="0" fontId="0" fillId="0" borderId="17" xfId="0" applyBorder="1"/>
    <xf numFmtId="168" fontId="0" fillId="0" borderId="18" xfId="8" applyNumberFormat="1" applyFont="1" applyBorder="1"/>
    <xf numFmtId="0" fontId="0" fillId="0" borderId="0" xfId="0" applyFill="1" applyBorder="1" applyAlignment="1">
      <alignment horizontal="center"/>
    </xf>
    <xf numFmtId="9" fontId="0" fillId="0" borderId="0" xfId="0" quotePrefix="1" applyNumberFormat="1"/>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Font="1"/>
    <xf numFmtId="1" fontId="0" fillId="0" borderId="0" xfId="0" applyNumberFormat="1" applyFont="1"/>
    <xf numFmtId="0" fontId="0" fillId="0" borderId="40" xfId="0" applyFont="1" applyBorder="1" applyAlignment="1">
      <alignment horizontal="center"/>
    </xf>
    <xf numFmtId="0" fontId="0" fillId="0" borderId="9" xfId="0" applyFont="1" applyBorder="1"/>
    <xf numFmtId="0" fontId="0" fillId="0" borderId="1" xfId="0" applyFont="1" applyBorder="1"/>
    <xf numFmtId="0" fontId="15" fillId="0" borderId="0" xfId="0" applyFont="1" applyAlignment="1">
      <alignment horizontal="center"/>
    </xf>
    <xf numFmtId="0" fontId="15" fillId="0" borderId="24" xfId="0" applyFont="1" applyBorder="1" applyAlignment="1">
      <alignment horizontal="left"/>
    </xf>
    <xf numFmtId="0" fontId="15" fillId="0" borderId="37" xfId="0" applyFont="1" applyBorder="1" applyAlignment="1">
      <alignment horizontal="center"/>
    </xf>
    <xf numFmtId="0" fontId="15" fillId="0" borderId="43" xfId="0" applyFont="1" applyBorder="1" applyAlignment="1">
      <alignment horizontal="center"/>
    </xf>
    <xf numFmtId="0" fontId="15" fillId="0" borderId="20" xfId="0" applyFont="1" applyBorder="1" applyAlignment="1">
      <alignment horizontal="center"/>
    </xf>
    <xf numFmtId="0" fontId="15" fillId="0" borderId="46" xfId="0" applyFont="1" applyBorder="1" applyAlignment="1">
      <alignment horizontal="center"/>
    </xf>
    <xf numFmtId="0" fontId="15" fillId="0" borderId="53" xfId="0" applyFont="1" applyBorder="1" applyAlignment="1">
      <alignment horizontal="center"/>
    </xf>
    <xf numFmtId="0" fontId="15" fillId="0" borderId="0" xfId="0" applyFont="1" applyBorder="1" applyAlignment="1">
      <alignment horizontal="center"/>
    </xf>
    <xf numFmtId="0" fontId="15" fillId="0" borderId="27" xfId="0" applyFont="1" applyBorder="1" applyAlignment="1">
      <alignment horizontal="center"/>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left" vertical="center" wrapText="1"/>
    </xf>
    <xf numFmtId="0" fontId="15" fillId="0" borderId="19" xfId="0" applyFont="1" applyBorder="1" applyAlignment="1">
      <alignment horizontal="left"/>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9" fontId="15" fillId="0" borderId="19" xfId="0" applyNumberFormat="1" applyFont="1" applyFill="1" applyBorder="1" applyAlignment="1">
      <alignment horizontal="left" vertical="center"/>
    </xf>
    <xf numFmtId="9" fontId="15" fillId="0" borderId="19" xfId="0" applyNumberFormat="1" applyFont="1" applyFill="1" applyBorder="1" applyAlignment="1">
      <alignment horizontal="left" vertical="center" wrapText="1"/>
    </xf>
    <xf numFmtId="0" fontId="15" fillId="0" borderId="19" xfId="0" applyFont="1" applyFill="1" applyBorder="1" applyAlignment="1">
      <alignment horizontal="left" vertical="center"/>
    </xf>
    <xf numFmtId="0" fontId="0" fillId="0" borderId="55" xfId="0" applyFont="1" applyFill="1" applyBorder="1" applyAlignment="1">
      <alignment horizontal="left" vertical="center"/>
    </xf>
    <xf numFmtId="0" fontId="0" fillId="0" borderId="44" xfId="0" applyFont="1" applyBorder="1" applyAlignment="1">
      <alignment horizontal="left"/>
    </xf>
    <xf numFmtId="0" fontId="0" fillId="0" borderId="48" xfId="0" applyFont="1" applyFill="1" applyBorder="1" applyAlignment="1">
      <alignment horizontal="left" vertical="center"/>
    </xf>
    <xf numFmtId="0" fontId="0" fillId="0" borderId="0" xfId="0" applyFont="1" applyAlignment="1">
      <alignment horizontal="left"/>
    </xf>
    <xf numFmtId="0" fontId="15" fillId="0" borderId="43" xfId="0" applyFont="1" applyBorder="1" applyAlignment="1">
      <alignment horizontal="center" vertical="center"/>
    </xf>
    <xf numFmtId="0" fontId="15" fillId="0" borderId="20"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0" borderId="52" xfId="0" applyFont="1" applyBorder="1" applyAlignment="1">
      <alignment horizontal="center" vertical="center"/>
    </xf>
    <xf numFmtId="0" fontId="0" fillId="0" borderId="40" xfId="0" applyFont="1" applyBorder="1" applyAlignment="1">
      <alignment horizontal="center" vertical="center"/>
    </xf>
    <xf numFmtId="0" fontId="0" fillId="0" borderId="8"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168" fontId="3" fillId="0" borderId="1" xfId="0" applyNumberFormat="1"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xf>
    <xf numFmtId="10" fontId="3" fillId="0" borderId="1" xfId="8"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53" xfId="0" applyFont="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Border="1" applyAlignment="1">
      <alignment horizontal="center" vertical="center"/>
    </xf>
    <xf numFmtId="168" fontId="15" fillId="0" borderId="56" xfId="8" applyNumberFormat="1" applyFont="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0" xfId="9"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7" fontId="4" fillId="0" borderId="9" xfId="0" applyNumberFormat="1" applyFont="1" applyFill="1" applyBorder="1" applyAlignment="1">
      <alignment horizontal="center" vertical="center" wrapText="1"/>
    </xf>
    <xf numFmtId="168" fontId="4" fillId="0" borderId="9"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9" fontId="3" fillId="0" borderId="1" xfId="8"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Fill="1" applyBorder="1" applyAlignment="1">
      <alignment vertical="center" wrapText="1"/>
    </xf>
    <xf numFmtId="4" fontId="3" fillId="0" borderId="0"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quotePrefix="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protection locked="0"/>
    </xf>
    <xf numFmtId="0" fontId="3" fillId="0" borderId="1" xfId="9" applyNumberFormat="1" applyFont="1" applyFill="1" applyBorder="1" applyAlignment="1">
      <alignment horizontal="center" vertical="center"/>
    </xf>
    <xf numFmtId="0" fontId="6" fillId="0" borderId="1" xfId="0" applyFont="1" applyFill="1" applyBorder="1" applyAlignment="1">
      <alignment horizontal="left" vertical="top" wrapText="1"/>
    </xf>
    <xf numFmtId="170" fontId="3" fillId="0" borderId="1" xfId="9" applyNumberFormat="1" applyFont="1" applyFill="1" applyBorder="1" applyAlignment="1" applyProtection="1">
      <alignment horizontal="center" vertical="center" wrapText="1"/>
      <protection locked="0"/>
    </xf>
    <xf numFmtId="9" fontId="3" fillId="0" borderId="1" xfId="2"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5" fillId="0" borderId="1" xfId="8" applyFont="1" applyFill="1" applyBorder="1" applyAlignment="1">
      <alignment horizontal="center" vertical="center" wrapText="1"/>
    </xf>
    <xf numFmtId="9" fontId="2" fillId="0" borderId="1" xfId="8" applyFont="1" applyFill="1" applyBorder="1" applyAlignment="1">
      <alignment horizontal="center" vertical="center" wrapText="1"/>
    </xf>
    <xf numFmtId="170" fontId="3" fillId="0" borderId="1" xfId="9"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1" fontId="6"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1" fontId="5" fillId="0" borderId="9" xfId="0" applyNumberFormat="1" applyFont="1" applyFill="1" applyBorder="1" applyAlignment="1" applyProtection="1">
      <alignment horizontal="center" vertical="center" wrapText="1"/>
    </xf>
    <xf numFmtId="1" fontId="3"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9" fontId="3" fillId="0" borderId="9" xfId="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67" fontId="3" fillId="0" borderId="9"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9" fontId="3" fillId="0" borderId="3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xf>
    <xf numFmtId="1" fontId="6" fillId="0" borderId="22" xfId="0" applyNumberFormat="1" applyFont="1" applyFill="1" applyBorder="1" applyAlignment="1" applyProtection="1">
      <alignment horizontal="center" vertical="center" wrapText="1"/>
    </xf>
    <xf numFmtId="1" fontId="4" fillId="0" borderId="23"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168" fontId="6" fillId="0" borderId="15" xfId="8" applyNumberFormat="1" applyFont="1" applyFill="1" applyBorder="1" applyAlignment="1" applyProtection="1">
      <alignment horizontal="center" vertical="center" wrapText="1"/>
    </xf>
    <xf numFmtId="10" fontId="3" fillId="0" borderId="17" xfId="0" applyNumberFormat="1" applyFont="1" applyFill="1" applyBorder="1" applyAlignment="1">
      <alignment horizontal="center" vertical="center" wrapText="1"/>
    </xf>
    <xf numFmtId="168" fontId="6" fillId="0" borderId="18" xfId="8" applyNumberFormat="1" applyFont="1" applyFill="1" applyBorder="1" applyAlignment="1" applyProtection="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0" fontId="3" fillId="0" borderId="22" xfId="9" applyNumberFormat="1" applyFont="1" applyFill="1" applyBorder="1" applyAlignment="1">
      <alignment horizontal="center" vertical="center"/>
    </xf>
    <xf numFmtId="1" fontId="6" fillId="0" borderId="22" xfId="0" applyNumberFormat="1" applyFont="1" applyFill="1" applyBorder="1" applyAlignment="1" applyProtection="1">
      <alignment horizontal="center" vertical="center" wrapText="1"/>
      <protection locked="0"/>
    </xf>
    <xf numFmtId="0" fontId="3" fillId="0" borderId="17" xfId="9" applyNumberFormat="1" applyFont="1" applyFill="1" applyBorder="1" applyAlignment="1">
      <alignment horizontal="center" vertical="center"/>
    </xf>
    <xf numFmtId="0" fontId="6" fillId="0" borderId="29" xfId="0"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9" fontId="3" fillId="0" borderId="23" xfId="0" applyNumberFormat="1" applyFont="1" applyFill="1" applyBorder="1" applyAlignment="1">
      <alignment horizontal="center" vertical="center" wrapText="1"/>
    </xf>
    <xf numFmtId="168" fontId="3" fillId="0" borderId="15" xfId="8" applyNumberFormat="1" applyFont="1" applyFill="1" applyBorder="1" applyAlignment="1" applyProtection="1">
      <alignment horizontal="center" vertical="center" wrapText="1"/>
    </xf>
    <xf numFmtId="9" fontId="3" fillId="0" borderId="18" xfId="0" applyNumberFormat="1" applyFont="1" applyFill="1" applyBorder="1" applyAlignment="1">
      <alignment horizontal="center" vertical="center" wrapText="1"/>
    </xf>
    <xf numFmtId="168" fontId="3" fillId="0" borderId="18" xfId="8" applyNumberFormat="1" applyFont="1" applyFill="1" applyBorder="1" applyAlignment="1" applyProtection="1">
      <alignment horizontal="center" vertical="center" wrapText="1"/>
    </xf>
    <xf numFmtId="0" fontId="3" fillId="0" borderId="6" xfId="9" applyNumberFormat="1" applyFont="1" applyFill="1" applyBorder="1" applyAlignment="1">
      <alignment horizontal="center" vertical="center" wrapText="1"/>
    </xf>
    <xf numFmtId="10" fontId="3" fillId="0" borderId="5" xfId="8"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lignment horizontal="center" vertical="center" wrapText="1"/>
    </xf>
    <xf numFmtId="10" fontId="3" fillId="0" borderId="6" xfId="8" applyNumberFormat="1" applyFont="1" applyFill="1" applyBorder="1" applyAlignment="1">
      <alignment horizontal="center" vertical="center" wrapText="1"/>
    </xf>
    <xf numFmtId="166" fontId="3" fillId="0" borderId="22" xfId="2" applyNumberFormat="1" applyFont="1" applyFill="1" applyBorder="1" applyAlignment="1">
      <alignment horizontal="center" vertical="center" wrapText="1"/>
    </xf>
    <xf numFmtId="1" fontId="3" fillId="0" borderId="22" xfId="2" applyNumberFormat="1" applyFont="1" applyFill="1" applyBorder="1" applyAlignment="1">
      <alignment horizontal="center" vertical="center" wrapText="1"/>
    </xf>
    <xf numFmtId="1" fontId="24" fillId="0" borderId="22" xfId="0" applyNumberFormat="1" applyFont="1" applyFill="1" applyBorder="1" applyAlignment="1" applyProtection="1">
      <alignment horizontal="center" vertical="center" wrapText="1"/>
    </xf>
    <xf numFmtId="166" fontId="3" fillId="0" borderId="17" xfId="2" applyNumberFormat="1" applyFont="1" applyFill="1" applyBorder="1" applyAlignment="1">
      <alignment horizontal="center" vertical="center" wrapText="1"/>
    </xf>
    <xf numFmtId="1" fontId="3" fillId="0" borderId="17" xfId="2" applyNumberFormat="1"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166" fontId="3" fillId="0" borderId="34" xfId="2" applyNumberFormat="1"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10" fontId="3" fillId="0" borderId="34" xfId="0" applyNumberFormat="1" applyFont="1" applyFill="1" applyBorder="1" applyAlignment="1">
      <alignment horizontal="center" vertical="center" wrapText="1"/>
    </xf>
    <xf numFmtId="9" fontId="3" fillId="0" borderId="34" xfId="8" applyNumberFormat="1" applyFont="1" applyFill="1" applyBorder="1" applyAlignment="1" applyProtection="1">
      <alignment horizontal="center" vertical="center" wrapText="1"/>
    </xf>
    <xf numFmtId="9" fontId="3" fillId="0" borderId="34" xfId="0" applyNumberFormat="1" applyFont="1" applyFill="1" applyBorder="1" applyAlignment="1" applyProtection="1">
      <alignment horizontal="center" vertical="center" wrapText="1"/>
    </xf>
    <xf numFmtId="9" fontId="3" fillId="0" borderId="34" xfId="8" applyFont="1" applyFill="1" applyBorder="1" applyAlignment="1" applyProtection="1">
      <alignment horizontal="center" vertical="center" wrapText="1"/>
    </xf>
    <xf numFmtId="9" fontId="4" fillId="0" borderId="33" xfId="2"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6" xfId="0" applyFont="1" applyFill="1" applyBorder="1" applyAlignment="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4" xfId="8"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protection locked="0"/>
    </xf>
    <xf numFmtId="1" fontId="4" fillId="0" borderId="33" xfId="0" applyNumberFormat="1" applyFont="1" applyFill="1" applyBorder="1" applyAlignment="1">
      <alignment horizontal="center" vertical="center" wrapText="1"/>
    </xf>
    <xf numFmtId="167" fontId="3" fillId="0" borderId="22" xfId="0" applyNumberFormat="1" applyFont="1" applyFill="1" applyBorder="1" applyAlignment="1" applyProtection="1">
      <alignment horizontal="center" vertical="center" wrapText="1"/>
    </xf>
    <xf numFmtId="167" fontId="4" fillId="0" borderId="23"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protection locked="0"/>
    </xf>
    <xf numFmtId="167" fontId="4" fillId="0" borderId="18" xfId="0" applyNumberFormat="1" applyFont="1" applyFill="1" applyBorder="1" applyAlignment="1">
      <alignment horizontal="center" vertical="center" wrapText="1"/>
    </xf>
    <xf numFmtId="1" fontId="3" fillId="0" borderId="4" xfId="8" applyNumberFormat="1" applyFont="1" applyFill="1" applyBorder="1" applyAlignment="1" applyProtection="1">
      <alignment horizontal="center" vertical="center" wrapText="1"/>
    </xf>
    <xf numFmtId="1" fontId="3" fillId="0" borderId="34" xfId="8" applyNumberFormat="1" applyFont="1" applyFill="1" applyBorder="1" applyAlignment="1" applyProtection="1">
      <alignment horizontal="center" vertical="center" wrapText="1"/>
    </xf>
    <xf numFmtId="168" fontId="4" fillId="0" borderId="3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protection locked="0"/>
    </xf>
    <xf numFmtId="9" fontId="3" fillId="0" borderId="34" xfId="1" applyNumberFormat="1" applyFont="1" applyFill="1" applyBorder="1" applyAlignment="1">
      <alignment horizontal="center" vertical="center" wrapText="1"/>
    </xf>
    <xf numFmtId="9" fontId="3" fillId="0" borderId="34" xfId="0" applyNumberFormat="1" applyFont="1" applyFill="1" applyBorder="1" applyAlignment="1" applyProtection="1">
      <alignment horizontal="center" vertical="center" wrapText="1"/>
      <protection locked="0"/>
    </xf>
    <xf numFmtId="168" fontId="4" fillId="0" borderId="33" xfId="0"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9" fontId="3" fillId="0" borderId="30" xfId="8" applyNumberFormat="1" applyFont="1" applyFill="1" applyBorder="1" applyAlignment="1" applyProtection="1">
      <alignment horizontal="center" vertical="center" wrapText="1"/>
    </xf>
    <xf numFmtId="168" fontId="3" fillId="0" borderId="30" xfId="8" applyNumberFormat="1" applyFont="1" applyFill="1" applyBorder="1" applyAlignment="1" applyProtection="1">
      <alignment horizontal="center" vertical="center" wrapText="1"/>
    </xf>
    <xf numFmtId="168" fontId="6" fillId="0" borderId="30" xfId="8" applyNumberFormat="1" applyFont="1" applyFill="1" applyBorder="1" applyAlignment="1" applyProtection="1">
      <alignment horizontal="center" vertical="center" wrapText="1"/>
    </xf>
    <xf numFmtId="1" fontId="4" fillId="0" borderId="36" xfId="0" applyNumberFormat="1" applyFont="1" applyFill="1" applyBorder="1" applyAlignment="1">
      <alignment horizontal="center" vertical="center" wrapText="1"/>
    </xf>
    <xf numFmtId="9" fontId="3" fillId="0" borderId="30" xfId="8" applyFont="1" applyFill="1" applyBorder="1" applyAlignment="1" applyProtection="1">
      <alignment horizontal="center" vertical="center" wrapText="1"/>
    </xf>
    <xf numFmtId="168" fontId="4" fillId="0" borderId="56" xfId="0" applyNumberFormat="1" applyFont="1" applyFill="1" applyBorder="1" applyAlignment="1" applyProtection="1">
      <alignment horizontal="center" vertical="center" wrapText="1"/>
    </xf>
    <xf numFmtId="168" fontId="4" fillId="0" borderId="56" xfId="0" applyNumberFormat="1" applyFont="1" applyFill="1" applyBorder="1" applyAlignment="1">
      <alignment horizontal="center" vertical="center" wrapText="1"/>
    </xf>
    <xf numFmtId="9" fontId="4" fillId="0" borderId="56" xfId="8"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9" fontId="3" fillId="0" borderId="6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166" fontId="3" fillId="0" borderId="66" xfId="2" applyNumberFormat="1" applyFont="1" applyFill="1" applyBorder="1" applyAlignment="1">
      <alignment horizontal="center" vertical="center" wrapText="1"/>
    </xf>
    <xf numFmtId="168" fontId="4" fillId="0" borderId="67" xfId="0" applyNumberFormat="1" applyFont="1" applyFill="1" applyBorder="1" applyAlignment="1">
      <alignment horizontal="center" vertical="center" wrapText="1"/>
    </xf>
    <xf numFmtId="9" fontId="6" fillId="0" borderId="34" xfId="0" applyNumberFormat="1" applyFont="1" applyFill="1" applyBorder="1" applyAlignment="1">
      <alignment horizontal="center" vertical="center" wrapText="1"/>
    </xf>
    <xf numFmtId="168" fontId="5" fillId="0" borderId="33" xfId="0" applyNumberFormat="1" applyFont="1" applyFill="1" applyBorder="1" applyAlignment="1">
      <alignment horizontal="center" vertical="center" wrapText="1"/>
    </xf>
    <xf numFmtId="0" fontId="3" fillId="0" borderId="68" xfId="0" applyFont="1" applyFill="1" applyBorder="1" applyAlignment="1">
      <alignment horizontal="center" vertical="center" wrapText="1"/>
    </xf>
    <xf numFmtId="1" fontId="3" fillId="0" borderId="63" xfId="8"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left" vertical="center" wrapText="1"/>
    </xf>
    <xf numFmtId="1" fontId="3" fillId="0" borderId="17" xfId="0" applyNumberFormat="1" applyFont="1" applyFill="1" applyBorder="1" applyAlignment="1" applyProtection="1">
      <alignment horizontal="center" vertical="center" wrapText="1"/>
    </xf>
    <xf numFmtId="3" fontId="6" fillId="0" borderId="1" xfId="8" applyNumberFormat="1" applyFont="1" applyFill="1" applyBorder="1" applyAlignment="1" applyProtection="1">
      <alignment horizontal="center" vertical="center" wrapText="1"/>
    </xf>
    <xf numFmtId="9" fontId="15" fillId="0" borderId="0" xfId="0" applyNumberFormat="1" applyFont="1"/>
    <xf numFmtId="1" fontId="6" fillId="0" borderId="9"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center" wrapText="1"/>
    </xf>
    <xf numFmtId="1" fontId="6" fillId="0" borderId="9"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168" fontId="28" fillId="5" borderId="1" xfId="0" applyNumberFormat="1" applyFont="1" applyFill="1" applyBorder="1" applyAlignment="1">
      <alignment horizontal="center" vertical="center" wrapText="1"/>
    </xf>
    <xf numFmtId="168" fontId="28"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center" wrapText="1"/>
      <protection locked="0"/>
    </xf>
    <xf numFmtId="1" fontId="30" fillId="0" borderId="9" xfId="0" applyNumberFormat="1" applyFont="1" applyFill="1" applyBorder="1" applyAlignment="1" applyProtection="1">
      <alignment horizontal="left" vertical="center" wrapText="1"/>
    </xf>
    <xf numFmtId="1" fontId="30" fillId="0" borderId="9" xfId="0" applyNumberFormat="1" applyFont="1" applyFill="1" applyBorder="1" applyAlignment="1" applyProtection="1">
      <alignment horizontal="center" vertical="center" wrapText="1"/>
    </xf>
    <xf numFmtId="1" fontId="30" fillId="0" borderId="9" xfId="0" applyNumberFormat="1" applyFont="1" applyFill="1" applyBorder="1" applyAlignment="1" applyProtection="1">
      <alignment horizontal="left" vertical="top" wrapText="1"/>
    </xf>
    <xf numFmtId="1" fontId="30" fillId="0" borderId="1" xfId="0" applyNumberFormat="1" applyFont="1" applyFill="1" applyBorder="1" applyAlignment="1" applyProtection="1">
      <alignment horizontal="left" vertical="top" wrapText="1"/>
    </xf>
    <xf numFmtId="1" fontId="30" fillId="0" borderId="1" xfId="0" applyNumberFormat="1" applyFont="1" applyFill="1" applyBorder="1" applyAlignment="1" applyProtection="1">
      <alignment horizontal="left" vertical="center" wrapText="1"/>
    </xf>
    <xf numFmtId="9" fontId="29" fillId="0" borderId="1" xfId="8"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9" fontId="0" fillId="0" borderId="0" xfId="0" applyNumberFormat="1" applyFont="1"/>
    <xf numFmtId="3" fontId="0" fillId="0" borderId="0" xfId="0" applyNumberForma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4" fillId="0" borderId="0" xfId="0" applyNumberFormat="1" applyFont="1"/>
    <xf numFmtId="9" fontId="34" fillId="0" borderId="0" xfId="0" applyNumberFormat="1" applyFont="1"/>
    <xf numFmtId="0" fontId="3" fillId="0" borderId="1" xfId="0" applyFont="1" applyFill="1" applyBorder="1" applyAlignment="1">
      <alignment horizontal="center" vertical="center" wrapText="1"/>
    </xf>
    <xf numFmtId="168" fontId="28" fillId="5" borderId="63" xfId="0" applyNumberFormat="1" applyFont="1" applyFill="1" applyBorder="1" applyAlignment="1">
      <alignment horizontal="center" vertical="center" wrapText="1"/>
    </xf>
    <xf numFmtId="168" fontId="28" fillId="0" borderId="33"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5" fillId="0" borderId="0" xfId="0" applyFont="1" applyAlignment="1">
      <alignment horizontal="justify" vertical="center"/>
    </xf>
    <xf numFmtId="0" fontId="3" fillId="0" borderId="1" xfId="0" applyFont="1" applyFill="1" applyBorder="1" applyAlignment="1" applyProtection="1">
      <alignment horizontal="justify" vertical="center" wrapText="1"/>
      <protection locked="0"/>
    </xf>
    <xf numFmtId="1" fontId="30" fillId="0" borderId="1" xfId="0" applyNumberFormat="1" applyFont="1" applyFill="1" applyBorder="1" applyAlignment="1" applyProtection="1">
      <alignment horizontal="center" vertical="center" wrapText="1"/>
    </xf>
    <xf numFmtId="1" fontId="24" fillId="0" borderId="9" xfId="0" applyNumberFormat="1"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1" fontId="4" fillId="6"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6" fillId="0" borderId="9" xfId="0" applyFont="1" applyFill="1" applyBorder="1" applyAlignment="1">
      <alignment horizontal="left" vertical="center" wrapText="1"/>
    </xf>
    <xf numFmtId="168" fontId="3" fillId="5" borderId="9" xfId="0" applyNumberFormat="1" applyFont="1" applyFill="1" applyBorder="1" applyAlignment="1">
      <alignment horizontal="center" vertical="center" wrapText="1"/>
    </xf>
    <xf numFmtId="1" fontId="6" fillId="0" borderId="15" xfId="0" applyNumberFormat="1"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1" fontId="3" fillId="0" borderId="15" xfId="0" applyNumberFormat="1" applyFont="1" applyFill="1" applyBorder="1" applyAlignment="1" applyProtection="1">
      <alignment horizontal="center" vertical="center" wrapText="1"/>
    </xf>
    <xf numFmtId="3" fontId="6" fillId="0" borderId="15" xfId="8" applyNumberFormat="1" applyFont="1" applyFill="1" applyBorder="1" applyAlignment="1" applyProtection="1">
      <alignment horizontal="center" vertical="center" wrapText="1"/>
    </xf>
    <xf numFmtId="9" fontId="29" fillId="0" borderId="15" xfId="8" applyFont="1" applyFill="1" applyBorder="1" applyAlignment="1" applyProtection="1">
      <alignment horizontal="center" vertical="center" wrapText="1"/>
    </xf>
    <xf numFmtId="9" fontId="6" fillId="0" borderId="17" xfId="8" applyFont="1" applyFill="1" applyBorder="1" applyAlignment="1" applyProtection="1">
      <alignment horizontal="center" vertical="center" wrapText="1"/>
    </xf>
    <xf numFmtId="9" fontId="6" fillId="0" borderId="18" xfId="8"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3" fillId="0" borderId="0" xfId="0" applyFont="1" applyFill="1" applyBorder="1" applyAlignment="1">
      <alignment vertical="center" wrapText="1"/>
    </xf>
    <xf numFmtId="9" fontId="3" fillId="0" borderId="69" xfId="0" applyNumberFormat="1" applyFont="1" applyFill="1" applyBorder="1" applyAlignment="1">
      <alignment horizontal="center" vertical="center" wrapText="1"/>
    </xf>
    <xf numFmtId="9" fontId="3" fillId="0" borderId="2" xfId="8"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1" xfId="0" applyBorder="1" applyAlignment="1">
      <alignment horizontal="center" vertical="center"/>
    </xf>
    <xf numFmtId="0" fontId="4" fillId="2" borderId="0" xfId="0" applyNumberFormat="1" applyFont="1" applyFill="1" applyBorder="1" applyAlignment="1">
      <alignment horizontal="center" vertical="center" wrapText="1"/>
    </xf>
    <xf numFmtId="9" fontId="6" fillId="2" borderId="1" xfId="8" applyFont="1" applyFill="1" applyBorder="1" applyAlignment="1" applyProtection="1">
      <alignment horizontal="center" vertical="center" wrapText="1"/>
    </xf>
    <xf numFmtId="3" fontId="6" fillId="2" borderId="1" xfId="8" applyNumberFormat="1" applyFont="1" applyFill="1" applyBorder="1" applyAlignment="1" applyProtection="1">
      <alignment horizontal="center" vertical="center" wrapText="1"/>
    </xf>
    <xf numFmtId="0" fontId="3"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168" fontId="3" fillId="5" borderId="63" xfId="0" applyNumberFormat="1" applyFont="1" applyFill="1" applyBorder="1" applyAlignment="1">
      <alignment horizontal="left" vertical="center" wrapText="1"/>
    </xf>
    <xf numFmtId="168" fontId="3" fillId="0" borderId="33" xfId="0" applyNumberFormat="1" applyFont="1" applyFill="1" applyBorder="1" applyAlignment="1">
      <alignment horizontal="left" vertical="center" wrapText="1"/>
    </xf>
    <xf numFmtId="168" fontId="3" fillId="0" borderId="1" xfId="0" applyNumberFormat="1" applyFont="1" applyFill="1" applyBorder="1" applyAlignment="1">
      <alignment horizontal="justify" vertical="center" wrapText="1"/>
    </xf>
    <xf numFmtId="9" fontId="3" fillId="0" borderId="1" xfId="8" applyFont="1" applyFill="1" applyBorder="1" applyAlignment="1">
      <alignment horizontal="justify" vertical="center" wrapText="1"/>
    </xf>
    <xf numFmtId="1" fontId="24" fillId="0" borderId="1" xfId="0" applyNumberFormat="1"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170" fontId="3" fillId="0" borderId="1" xfId="9"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4" fillId="0" borderId="62"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168" fontId="3" fillId="0" borderId="63" xfId="0" applyNumberFormat="1" applyFont="1" applyFill="1" applyBorder="1" applyAlignment="1">
      <alignment horizontal="left" vertical="center" wrapText="1"/>
    </xf>
    <xf numFmtId="0" fontId="43" fillId="0" borderId="0" xfId="0" applyFont="1" applyFill="1" applyAlignment="1">
      <alignment horizontal="justify" vertical="center" wrapText="1"/>
    </xf>
    <xf numFmtId="0" fontId="0" fillId="0" borderId="1" xfId="0" applyFill="1" applyBorder="1" applyAlignment="1">
      <alignment horizontal="center" vertical="center"/>
    </xf>
    <xf numFmtId="0" fontId="43" fillId="0" borderId="0" xfId="0" applyFont="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37" fillId="0" borderId="1" xfId="0" applyFont="1" applyFill="1" applyBorder="1" applyAlignment="1">
      <alignment horizontal="left" vertical="top" wrapText="1"/>
    </xf>
    <xf numFmtId="4" fontId="3" fillId="0" borderId="1" xfId="9" applyNumberFormat="1" applyFont="1" applyFill="1" applyBorder="1" applyAlignment="1">
      <alignment horizontal="center" vertical="center" wrapText="1"/>
    </xf>
    <xf numFmtId="0" fontId="0" fillId="0" borderId="0" xfId="0" applyAlignment="1">
      <alignment horizont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0" fillId="0" borderId="0" xfId="0" applyFont="1" applyFill="1" applyAlignment="1">
      <alignment horizontal="center" vertical="center"/>
    </xf>
    <xf numFmtId="0" fontId="20" fillId="0" borderId="27" xfId="0" applyFont="1" applyFill="1" applyBorder="1" applyAlignment="1">
      <alignment horizontal="center" vertical="center"/>
    </xf>
    <xf numFmtId="0" fontId="3" fillId="0" borderId="0" xfId="0" applyFont="1" applyFill="1" applyAlignment="1">
      <alignment horizontal="left"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66"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66"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2" xfId="0" applyFont="1" applyFill="1" applyBorder="1" applyAlignment="1">
      <alignment horizontal="center" vertical="center"/>
    </xf>
    <xf numFmtId="0" fontId="44" fillId="0" borderId="0" xfId="0" applyFont="1" applyFill="1" applyBorder="1" applyAlignment="1">
      <alignment horizontal="center" vertical="center" wrapText="1"/>
    </xf>
  </cellXfs>
  <cellStyles count="16">
    <cellStyle name="Millares [0]" xfId="9" builtinId="6"/>
    <cellStyle name="Millares [0] 2" xfId="10"/>
    <cellStyle name="Millares [0] 2 2" xfId="15"/>
    <cellStyle name="Millares [0] 3" xfId="14"/>
    <cellStyle name="Millares 2" xfId="1"/>
    <cellStyle name="Millares 2 2" xfId="13"/>
    <cellStyle name="Moneda" xfId="2" builtinId="4"/>
    <cellStyle name="Moneda 2" xfId="12"/>
    <cellStyle name="Normal" xfId="0" builtinId="0"/>
    <cellStyle name="Normal 10" xfId="3"/>
    <cellStyle name="Normal 2" xfId="4"/>
    <cellStyle name="Normal 3" xfId="5"/>
    <cellStyle name="Normal 4" xfId="11"/>
    <cellStyle name="Normal 5" xfId="6"/>
    <cellStyle name="Normal 7" xfId="7"/>
    <cellStyle name="Porcentaje" xfId="8" builtinId="5"/>
  </cellStyles>
  <dxfs count="429">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6FD7-4FDB-847A-3140D2EF148F}"/>
            </c:ext>
          </c:extLst>
        </c:ser>
        <c:dLbls>
          <c:showLegendKey val="0"/>
          <c:showVal val="1"/>
          <c:showCatName val="0"/>
          <c:showSerName val="0"/>
          <c:showPercent val="0"/>
          <c:showBubbleSize val="0"/>
        </c:dLbls>
        <c:gapWidth val="100"/>
        <c:overlap val="-24"/>
        <c:axId val="285799952"/>
        <c:axId val="285800496"/>
      </c:barChart>
      <c:catAx>
        <c:axId val="2857999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5800496"/>
        <c:crosses val="autoZero"/>
        <c:auto val="1"/>
        <c:lblAlgn val="ctr"/>
        <c:lblOffset val="100"/>
        <c:noMultiLvlLbl val="0"/>
      </c:catAx>
      <c:valAx>
        <c:axId val="285800496"/>
        <c:scaling>
          <c:orientation val="minMax"/>
        </c:scaling>
        <c:delete val="1"/>
        <c:axPos val="l"/>
        <c:numFmt formatCode="0" sourceLinked="1"/>
        <c:majorTickMark val="none"/>
        <c:minorTickMark val="none"/>
        <c:tickLblPos val="none"/>
        <c:crossAx val="285799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3</c:v>
                </c:pt>
                <c:pt idx="1">
                  <c:v>7</c:v>
                </c:pt>
                <c:pt idx="2">
                  <c:v>4</c:v>
                </c:pt>
                <c:pt idx="3">
                  <c:v>18</c:v>
                </c:pt>
                <c:pt idx="4">
                  <c:v>5</c:v>
                </c:pt>
                <c:pt idx="5">
                  <c:v>18</c:v>
                </c:pt>
              </c:numCache>
            </c:numRef>
          </c:val>
          <c:extLst xmlns:c16r2="http://schemas.microsoft.com/office/drawing/2015/06/chart">
            <c:ext xmlns:c16="http://schemas.microsoft.com/office/drawing/2014/chart" uri="{C3380CC4-5D6E-409C-BE32-E72D297353CC}">
              <c16:uniqueId val="{00000000-9886-4A23-BE87-65957E57F17C}"/>
            </c:ext>
          </c:extLst>
        </c:ser>
        <c:dLbls>
          <c:showLegendKey val="0"/>
          <c:showVal val="1"/>
          <c:showCatName val="0"/>
          <c:showSerName val="0"/>
          <c:showPercent val="0"/>
          <c:showBubbleSize val="0"/>
        </c:dLbls>
        <c:gapWidth val="100"/>
        <c:overlap val="-24"/>
        <c:axId val="285797776"/>
        <c:axId val="285796144"/>
      </c:barChart>
      <c:catAx>
        <c:axId val="2857977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5796144"/>
        <c:crosses val="autoZero"/>
        <c:auto val="1"/>
        <c:lblAlgn val="ctr"/>
        <c:lblOffset val="100"/>
        <c:noMultiLvlLbl val="0"/>
      </c:catAx>
      <c:valAx>
        <c:axId val="285796144"/>
        <c:scaling>
          <c:orientation val="minMax"/>
        </c:scaling>
        <c:delete val="1"/>
        <c:axPos val="l"/>
        <c:numFmt formatCode="0" sourceLinked="1"/>
        <c:majorTickMark val="none"/>
        <c:minorTickMark val="none"/>
        <c:tickLblPos val="none"/>
        <c:crossAx val="285797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1</c:v>
                </c:pt>
                <c:pt idx="1">
                  <c:v>1</c:v>
                </c:pt>
                <c:pt idx="2">
                  <c:v>1</c:v>
                </c:pt>
                <c:pt idx="3">
                  <c:v>2</c:v>
                </c:pt>
                <c:pt idx="4">
                  <c:v>3</c:v>
                </c:pt>
                <c:pt idx="5">
                  <c:v>3</c:v>
                </c:pt>
              </c:numCache>
            </c:numRef>
          </c:val>
          <c:extLst xmlns:c16r2="http://schemas.microsoft.com/office/drawing/2015/06/chart">
            <c:ext xmlns:c16="http://schemas.microsoft.com/office/drawing/2014/chart" uri="{C3380CC4-5D6E-409C-BE32-E72D297353CC}">
              <c16:uniqueId val="{00000000-A8D3-4311-BE42-F5C93BB45F20}"/>
            </c:ext>
          </c:extLst>
        </c:ser>
        <c:dLbls>
          <c:showLegendKey val="0"/>
          <c:showVal val="1"/>
          <c:showCatName val="0"/>
          <c:showSerName val="0"/>
          <c:showPercent val="0"/>
          <c:showBubbleSize val="0"/>
        </c:dLbls>
        <c:gapWidth val="100"/>
        <c:overlap val="-24"/>
        <c:axId val="285807024"/>
        <c:axId val="285808656"/>
      </c:barChart>
      <c:catAx>
        <c:axId val="285807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5808656"/>
        <c:crosses val="autoZero"/>
        <c:auto val="1"/>
        <c:lblAlgn val="ctr"/>
        <c:lblOffset val="100"/>
        <c:noMultiLvlLbl val="0"/>
      </c:catAx>
      <c:valAx>
        <c:axId val="285808656"/>
        <c:scaling>
          <c:orientation val="minMax"/>
        </c:scaling>
        <c:delete val="1"/>
        <c:axPos val="l"/>
        <c:numFmt formatCode="0" sourceLinked="1"/>
        <c:majorTickMark val="none"/>
        <c:minorTickMark val="none"/>
        <c:tickLblPos val="none"/>
        <c:crossAx val="285807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15</c:v>
                </c:pt>
                <c:pt idx="1">
                  <c:v>15</c:v>
                </c:pt>
                <c:pt idx="2">
                  <c:v>10</c:v>
                </c:pt>
                <c:pt idx="3">
                  <c:v>20</c:v>
                </c:pt>
                <c:pt idx="4">
                  <c:v>10</c:v>
                </c:pt>
                <c:pt idx="5">
                  <c:v>29</c:v>
                </c:pt>
              </c:numCache>
            </c:numRef>
          </c:val>
          <c:extLst xmlns:c16r2="http://schemas.microsoft.com/office/drawing/2015/06/chart">
            <c:ext xmlns:c16="http://schemas.microsoft.com/office/drawing/2014/chart" uri="{C3380CC4-5D6E-409C-BE32-E72D297353CC}">
              <c16:uniqueId val="{00000000-FF2F-492D-84B0-C4B5636BADCA}"/>
            </c:ext>
          </c:extLst>
        </c:ser>
        <c:dLbls>
          <c:showLegendKey val="0"/>
          <c:showVal val="1"/>
          <c:showCatName val="0"/>
          <c:showSerName val="0"/>
          <c:showPercent val="0"/>
          <c:showBubbleSize val="0"/>
        </c:dLbls>
        <c:gapWidth val="100"/>
        <c:overlap val="-24"/>
        <c:axId val="285798320"/>
        <c:axId val="99005920"/>
      </c:barChart>
      <c:catAx>
        <c:axId val="2857983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9005920"/>
        <c:crosses val="autoZero"/>
        <c:auto val="1"/>
        <c:lblAlgn val="ctr"/>
        <c:lblOffset val="100"/>
        <c:noMultiLvlLbl val="0"/>
      </c:catAx>
      <c:valAx>
        <c:axId val="99005920"/>
        <c:scaling>
          <c:orientation val="minMax"/>
        </c:scaling>
        <c:delete val="1"/>
        <c:axPos val="l"/>
        <c:numFmt formatCode="0" sourceLinked="1"/>
        <c:majorTickMark val="none"/>
        <c:minorTickMark val="none"/>
        <c:tickLblPos val="none"/>
        <c:crossAx val="285798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2</c:v>
                </c:pt>
                <c:pt idx="1">
                  <c:v>11</c:v>
                </c:pt>
                <c:pt idx="2">
                  <c:v>2</c:v>
                </c:pt>
                <c:pt idx="3">
                  <c:v>16</c:v>
                </c:pt>
                <c:pt idx="4">
                  <c:v>5</c:v>
                </c:pt>
                <c:pt idx="5">
                  <c:v>16</c:v>
                </c:pt>
              </c:numCache>
            </c:numRef>
          </c:val>
          <c:extLst xmlns:c16r2="http://schemas.microsoft.com/office/drawing/2015/06/chart">
            <c:ext xmlns:c16="http://schemas.microsoft.com/office/drawing/2014/chart" uri="{C3380CC4-5D6E-409C-BE32-E72D297353CC}">
              <c16:uniqueId val="{00000000-0CF9-4E03-8C86-B8F95AB5F7A6}"/>
            </c:ext>
          </c:extLst>
        </c:ser>
        <c:dLbls>
          <c:showLegendKey val="0"/>
          <c:showVal val="1"/>
          <c:showCatName val="0"/>
          <c:showSerName val="0"/>
          <c:showPercent val="0"/>
          <c:showBubbleSize val="0"/>
        </c:dLbls>
        <c:gapWidth val="100"/>
        <c:overlap val="-24"/>
        <c:axId val="99008096"/>
        <c:axId val="99004288"/>
      </c:barChart>
      <c:catAx>
        <c:axId val="99008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9004288"/>
        <c:crosses val="autoZero"/>
        <c:auto val="1"/>
        <c:lblAlgn val="ctr"/>
        <c:lblOffset val="100"/>
        <c:noMultiLvlLbl val="0"/>
      </c:catAx>
      <c:valAx>
        <c:axId val="99004288"/>
        <c:scaling>
          <c:orientation val="minMax"/>
        </c:scaling>
        <c:delete val="1"/>
        <c:axPos val="l"/>
        <c:numFmt formatCode="0" sourceLinked="1"/>
        <c:majorTickMark val="none"/>
        <c:minorTickMark val="none"/>
        <c:tickLblPos val="none"/>
        <c:crossAx val="99008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1</c:v>
                </c:pt>
                <c:pt idx="3">
                  <c:v>2</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LegendKey val="0"/>
          <c:showVal val="1"/>
          <c:showCatName val="0"/>
          <c:showSerName val="0"/>
          <c:showPercent val="0"/>
          <c:showBubbleSize val="0"/>
        </c:dLbls>
        <c:gapWidth val="100"/>
        <c:overlap val="-24"/>
        <c:axId val="99005376"/>
        <c:axId val="99007008"/>
      </c:barChart>
      <c:catAx>
        <c:axId val="9900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9007008"/>
        <c:crosses val="autoZero"/>
        <c:auto val="1"/>
        <c:lblAlgn val="ctr"/>
        <c:lblOffset val="100"/>
        <c:noMultiLvlLbl val="0"/>
      </c:catAx>
      <c:valAx>
        <c:axId val="99007008"/>
        <c:scaling>
          <c:orientation val="minMax"/>
        </c:scaling>
        <c:delete val="1"/>
        <c:axPos val="l"/>
        <c:numFmt formatCode="0" sourceLinked="1"/>
        <c:majorTickMark val="none"/>
        <c:minorTickMark val="none"/>
        <c:tickLblPos val="none"/>
        <c:crossAx val="99005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LegendKey val="0"/>
          <c:showVal val="1"/>
          <c:showCatName val="0"/>
          <c:showSerName val="0"/>
          <c:showPercent val="0"/>
          <c:showBubbleSize val="0"/>
        </c:dLbls>
        <c:gapWidth val="100"/>
        <c:overlap val="-24"/>
        <c:axId val="99007552"/>
        <c:axId val="99006464"/>
      </c:barChart>
      <c:catAx>
        <c:axId val="99007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9006464"/>
        <c:crosses val="autoZero"/>
        <c:auto val="1"/>
        <c:lblAlgn val="ctr"/>
        <c:lblOffset val="100"/>
        <c:noMultiLvlLbl val="0"/>
      </c:catAx>
      <c:valAx>
        <c:axId val="99006464"/>
        <c:scaling>
          <c:orientation val="minMax"/>
        </c:scaling>
        <c:delete val="1"/>
        <c:axPos val="l"/>
        <c:numFmt formatCode="0" sourceLinked="1"/>
        <c:majorTickMark val="none"/>
        <c:minorTickMark val="none"/>
        <c:tickLblPos val="none"/>
        <c:crossAx val="99007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LegendKey val="0"/>
          <c:showVal val="1"/>
          <c:showCatName val="0"/>
          <c:showSerName val="0"/>
          <c:showPercent val="0"/>
          <c:showBubbleSize val="0"/>
        </c:dLbls>
        <c:gapWidth val="100"/>
        <c:overlap val="-24"/>
        <c:axId val="97686400"/>
        <c:axId val="97684224"/>
      </c:barChart>
      <c:catAx>
        <c:axId val="97686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684224"/>
        <c:crosses val="autoZero"/>
        <c:auto val="1"/>
        <c:lblAlgn val="ctr"/>
        <c:lblOffset val="100"/>
        <c:noMultiLvlLbl val="0"/>
      </c:catAx>
      <c:valAx>
        <c:axId val="97684224"/>
        <c:scaling>
          <c:orientation val="minMax"/>
        </c:scaling>
        <c:delete val="1"/>
        <c:axPos val="l"/>
        <c:numFmt formatCode="0" sourceLinked="1"/>
        <c:majorTickMark val="none"/>
        <c:minorTickMark val="none"/>
        <c:tickLblPos val="none"/>
        <c:crossAx val="97686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LegendKey val="0"/>
          <c:showVal val="1"/>
          <c:showCatName val="0"/>
          <c:showSerName val="0"/>
          <c:showPercent val="0"/>
          <c:showBubbleSize val="0"/>
        </c:dLbls>
        <c:gapWidth val="100"/>
        <c:overlap val="-24"/>
        <c:axId val="97691296"/>
        <c:axId val="97685312"/>
      </c:barChart>
      <c:catAx>
        <c:axId val="97691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685312"/>
        <c:crosses val="autoZero"/>
        <c:auto val="1"/>
        <c:lblAlgn val="ctr"/>
        <c:lblOffset val="100"/>
        <c:noMultiLvlLbl val="0"/>
      </c:catAx>
      <c:valAx>
        <c:axId val="97685312"/>
        <c:scaling>
          <c:orientation val="minMax"/>
        </c:scaling>
        <c:delete val="1"/>
        <c:axPos val="l"/>
        <c:numFmt formatCode="0" sourceLinked="1"/>
        <c:majorTickMark val="none"/>
        <c:minorTickMark val="none"/>
        <c:tickLblPos val="none"/>
        <c:crossAx val="97691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32</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LegendKey val="0"/>
          <c:showVal val="1"/>
          <c:showCatName val="0"/>
          <c:showSerName val="0"/>
          <c:showPercent val="0"/>
          <c:showBubbleSize val="0"/>
        </c:dLbls>
        <c:gapWidth val="100"/>
        <c:overlap val="-24"/>
        <c:axId val="97685856"/>
        <c:axId val="97688032"/>
      </c:barChart>
      <c:catAx>
        <c:axId val="97685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688032"/>
        <c:crosses val="autoZero"/>
        <c:auto val="1"/>
        <c:lblAlgn val="ctr"/>
        <c:lblOffset val="100"/>
        <c:noMultiLvlLbl val="0"/>
      </c:catAx>
      <c:valAx>
        <c:axId val="97688032"/>
        <c:scaling>
          <c:orientation val="minMax"/>
        </c:scaling>
        <c:delete val="1"/>
        <c:axPos val="l"/>
        <c:numFmt formatCode="0" sourceLinked="1"/>
        <c:majorTickMark val="none"/>
        <c:minorTickMark val="none"/>
        <c:tickLblPos val="none"/>
        <c:crossAx val="97685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LegendKey val="0"/>
          <c:showVal val="1"/>
          <c:showCatName val="0"/>
          <c:showSerName val="0"/>
          <c:showPercent val="0"/>
          <c:showBubbleSize val="0"/>
        </c:dLbls>
        <c:gapWidth val="100"/>
        <c:overlap val="-24"/>
        <c:axId val="97689664"/>
        <c:axId val="97293824"/>
      </c:barChart>
      <c:catAx>
        <c:axId val="976896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293824"/>
        <c:crosses val="autoZero"/>
        <c:auto val="1"/>
        <c:lblAlgn val="ctr"/>
        <c:lblOffset val="100"/>
        <c:noMultiLvlLbl val="0"/>
      </c:catAx>
      <c:valAx>
        <c:axId val="97293824"/>
        <c:scaling>
          <c:orientation val="minMax"/>
        </c:scaling>
        <c:delete val="1"/>
        <c:axPos val="l"/>
        <c:numFmt formatCode="0%" sourceLinked="1"/>
        <c:majorTickMark val="none"/>
        <c:minorTickMark val="none"/>
        <c:tickLblPos val="none"/>
        <c:crossAx val="97689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153</c:v>
                </c:pt>
                <c:pt idx="1">
                  <c:v>24</c:v>
                </c:pt>
                <c:pt idx="2">
                  <c:v>66</c:v>
                </c:pt>
                <c:pt idx="3">
                  <c:v>65</c:v>
                </c:pt>
                <c:pt idx="4">
                  <c:v>515</c:v>
                </c:pt>
                <c:pt idx="5">
                  <c:v>490</c:v>
                </c:pt>
              </c:numCache>
            </c:numRef>
          </c:val>
          <c:extLst xmlns:c16r2="http://schemas.microsoft.com/office/drawing/2015/06/chart">
            <c:ext xmlns:c16="http://schemas.microsoft.com/office/drawing/2014/chart" uri="{C3380CC4-5D6E-409C-BE32-E72D297353CC}">
              <c16:uniqueId val="{00000000-7ED6-47F4-83E4-E3848581801E}"/>
            </c:ext>
          </c:extLst>
        </c:ser>
        <c:dLbls>
          <c:showLegendKey val="0"/>
          <c:showVal val="1"/>
          <c:showCatName val="0"/>
          <c:showSerName val="0"/>
          <c:showPercent val="0"/>
          <c:showBubbleSize val="0"/>
        </c:dLbls>
        <c:gapWidth val="100"/>
        <c:overlap val="-24"/>
        <c:axId val="97296544"/>
        <c:axId val="97293280"/>
      </c:barChart>
      <c:catAx>
        <c:axId val="972965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293280"/>
        <c:crosses val="autoZero"/>
        <c:auto val="1"/>
        <c:lblAlgn val="ctr"/>
        <c:lblOffset val="100"/>
        <c:noMultiLvlLbl val="0"/>
      </c:catAx>
      <c:valAx>
        <c:axId val="97293280"/>
        <c:scaling>
          <c:orientation val="minMax"/>
        </c:scaling>
        <c:delete val="1"/>
        <c:axPos val="l"/>
        <c:numFmt formatCode="0" sourceLinked="1"/>
        <c:majorTickMark val="none"/>
        <c:minorTickMark val="none"/>
        <c:tickLblPos val="none"/>
        <c:crossAx val="9729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14</c:v>
                </c:pt>
                <c:pt idx="1">
                  <c:v>13</c:v>
                </c:pt>
                <c:pt idx="2" formatCode="General">
                  <c:v>8</c:v>
                </c:pt>
                <c:pt idx="3">
                  <c:v>12.333333333333334</c:v>
                </c:pt>
                <c:pt idx="4" formatCode="General">
                  <c:v>35</c:v>
                </c:pt>
                <c:pt idx="5">
                  <c:v>31.666666666666668</c:v>
                </c:pt>
              </c:numCache>
            </c:numRef>
          </c:val>
          <c:extLst xmlns:c16r2="http://schemas.microsoft.com/office/drawing/2015/06/chart">
            <c:ext xmlns:c16="http://schemas.microsoft.com/office/drawing/2014/chart" uri="{C3380CC4-5D6E-409C-BE32-E72D297353CC}">
              <c16:uniqueId val="{00000000-C2BF-45EF-9C20-236AC50E3DDA}"/>
            </c:ext>
          </c:extLst>
        </c:ser>
        <c:dLbls>
          <c:showLegendKey val="0"/>
          <c:showVal val="1"/>
          <c:showCatName val="0"/>
          <c:showSerName val="0"/>
          <c:showPercent val="0"/>
          <c:showBubbleSize val="0"/>
        </c:dLbls>
        <c:gapWidth val="100"/>
        <c:overlap val="-24"/>
        <c:axId val="97297088"/>
        <c:axId val="97298720"/>
      </c:barChart>
      <c:catAx>
        <c:axId val="97297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298720"/>
        <c:crosses val="autoZero"/>
        <c:auto val="1"/>
        <c:lblAlgn val="ctr"/>
        <c:lblOffset val="100"/>
        <c:noMultiLvlLbl val="0"/>
      </c:catAx>
      <c:valAx>
        <c:axId val="97298720"/>
        <c:scaling>
          <c:orientation val="minMax"/>
        </c:scaling>
        <c:delete val="1"/>
        <c:axPos val="l"/>
        <c:numFmt formatCode="General" sourceLinked="1"/>
        <c:majorTickMark val="none"/>
        <c:minorTickMark val="none"/>
        <c:tickLblPos val="none"/>
        <c:crossAx val="97297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1</c:v>
                </c:pt>
                <c:pt idx="1">
                  <c:v>127</c:v>
                </c:pt>
              </c:numCache>
            </c:numRef>
          </c:val>
          <c:extLst xmlns:c16r2="http://schemas.microsoft.com/office/drawing/2015/06/chart">
            <c:ext xmlns:c16="http://schemas.microsoft.com/office/drawing/2014/chart" uri="{C3380CC4-5D6E-409C-BE32-E72D297353CC}">
              <c16:uniqueId val="{00000000-7C76-4C0C-B3F1-A4691F82B52C}"/>
            </c:ext>
          </c:extLst>
        </c:ser>
        <c:dLbls>
          <c:showLegendKey val="0"/>
          <c:showVal val="1"/>
          <c:showCatName val="0"/>
          <c:showSerName val="0"/>
          <c:showPercent val="0"/>
          <c:showBubbleSize val="0"/>
        </c:dLbls>
        <c:gapWidth val="100"/>
        <c:overlap val="-24"/>
        <c:axId val="97294912"/>
        <c:axId val="97296000"/>
      </c:barChart>
      <c:catAx>
        <c:axId val="97294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296000"/>
        <c:crosses val="autoZero"/>
        <c:auto val="1"/>
        <c:lblAlgn val="ctr"/>
        <c:lblOffset val="100"/>
        <c:noMultiLvlLbl val="0"/>
      </c:catAx>
      <c:valAx>
        <c:axId val="97296000"/>
        <c:scaling>
          <c:orientation val="minMax"/>
        </c:scaling>
        <c:delete val="1"/>
        <c:axPos val="l"/>
        <c:numFmt formatCode="0" sourceLinked="1"/>
        <c:majorTickMark val="none"/>
        <c:minorTickMark val="none"/>
        <c:tickLblPos val="none"/>
        <c:crossAx val="97294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LegendKey val="0"/>
          <c:showVal val="1"/>
          <c:showCatName val="0"/>
          <c:showSerName val="0"/>
          <c:showPercent val="0"/>
          <c:showBubbleSize val="0"/>
        </c:dLbls>
        <c:gapWidth val="100"/>
        <c:overlap val="-24"/>
        <c:axId val="135987888"/>
        <c:axId val="135983536"/>
      </c:barChart>
      <c:catAx>
        <c:axId val="135987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5983536"/>
        <c:crosses val="autoZero"/>
        <c:auto val="1"/>
        <c:lblAlgn val="ctr"/>
        <c:lblOffset val="100"/>
        <c:noMultiLvlLbl val="0"/>
      </c:catAx>
      <c:valAx>
        <c:axId val="135983536"/>
        <c:scaling>
          <c:orientation val="minMax"/>
        </c:scaling>
        <c:delete val="1"/>
        <c:axPos val="l"/>
        <c:numFmt formatCode="0" sourceLinked="1"/>
        <c:majorTickMark val="none"/>
        <c:minorTickMark val="none"/>
        <c:tickLblPos val="none"/>
        <c:crossAx val="135987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LegendKey val="0"/>
          <c:showVal val="1"/>
          <c:showCatName val="0"/>
          <c:showSerName val="0"/>
          <c:showPercent val="0"/>
          <c:showBubbleSize val="0"/>
        </c:dLbls>
        <c:gapWidth val="100"/>
        <c:overlap val="-24"/>
        <c:axId val="135984080"/>
        <c:axId val="135985168"/>
      </c:barChart>
      <c:catAx>
        <c:axId val="135984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5985168"/>
        <c:crosses val="autoZero"/>
        <c:auto val="1"/>
        <c:lblAlgn val="ctr"/>
        <c:lblOffset val="100"/>
        <c:noMultiLvlLbl val="0"/>
      </c:catAx>
      <c:valAx>
        <c:axId val="135985168"/>
        <c:scaling>
          <c:orientation val="minMax"/>
        </c:scaling>
        <c:delete val="1"/>
        <c:axPos val="l"/>
        <c:numFmt formatCode="0%" sourceLinked="1"/>
        <c:majorTickMark val="none"/>
        <c:minorTickMark val="none"/>
        <c:tickLblPos val="none"/>
        <c:crossAx val="135984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LegendKey val="0"/>
          <c:showVal val="1"/>
          <c:showCatName val="0"/>
          <c:showSerName val="0"/>
          <c:showPercent val="0"/>
          <c:showBubbleSize val="0"/>
        </c:dLbls>
        <c:gapWidth val="100"/>
        <c:overlap val="-24"/>
        <c:axId val="135986800"/>
        <c:axId val="135987344"/>
      </c:barChart>
      <c:catAx>
        <c:axId val="1359868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5987344"/>
        <c:crosses val="autoZero"/>
        <c:auto val="1"/>
        <c:lblAlgn val="ctr"/>
        <c:lblOffset val="100"/>
        <c:noMultiLvlLbl val="0"/>
      </c:catAx>
      <c:valAx>
        <c:axId val="135987344"/>
        <c:scaling>
          <c:orientation val="minMax"/>
        </c:scaling>
        <c:delete val="1"/>
        <c:axPos val="l"/>
        <c:numFmt formatCode="0%" sourceLinked="1"/>
        <c:majorTickMark val="none"/>
        <c:minorTickMark val="none"/>
        <c:tickLblPos val="none"/>
        <c:crossAx val="135986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1</c:v>
                </c:pt>
                <c:pt idx="1">
                  <c:v>0</c:v>
                </c:pt>
              </c:numCache>
            </c:numRef>
          </c:val>
          <c:extLst xmlns:c16r2="http://schemas.microsoft.com/office/drawing/2015/06/chart">
            <c:ext xmlns:c16="http://schemas.microsoft.com/office/drawing/2014/chart" uri="{C3380CC4-5D6E-409C-BE32-E72D297353CC}">
              <c16:uniqueId val="{00000000-4AE1-4D66-8582-1939479E058E}"/>
            </c:ext>
          </c:extLst>
        </c:ser>
        <c:dLbls>
          <c:showLegendKey val="0"/>
          <c:showVal val="1"/>
          <c:showCatName val="0"/>
          <c:showSerName val="0"/>
          <c:showPercent val="0"/>
          <c:showBubbleSize val="0"/>
        </c:dLbls>
        <c:gapWidth val="100"/>
        <c:overlap val="-24"/>
        <c:axId val="135982992"/>
        <c:axId val="140258256"/>
      </c:barChart>
      <c:catAx>
        <c:axId val="135982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0258256"/>
        <c:crosses val="autoZero"/>
        <c:auto val="1"/>
        <c:lblAlgn val="ctr"/>
        <c:lblOffset val="100"/>
        <c:noMultiLvlLbl val="0"/>
      </c:catAx>
      <c:valAx>
        <c:axId val="140258256"/>
        <c:scaling>
          <c:orientation val="minMax"/>
        </c:scaling>
        <c:delete val="1"/>
        <c:axPos val="l"/>
        <c:numFmt formatCode="0%" sourceLinked="1"/>
        <c:majorTickMark val="none"/>
        <c:minorTickMark val="none"/>
        <c:tickLblPos val="none"/>
        <c:crossAx val="135982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1</c:v>
                </c:pt>
                <c:pt idx="1">
                  <c:v>0.75</c:v>
                </c:pt>
              </c:numCache>
            </c:numRef>
          </c:val>
          <c:extLst xmlns:c16r2="http://schemas.microsoft.com/office/drawing/2015/06/chart">
            <c:ext xmlns:c16="http://schemas.microsoft.com/office/drawing/2014/chart" uri="{C3380CC4-5D6E-409C-BE32-E72D297353CC}">
              <c16:uniqueId val="{00000000-CDEC-40E2-B27A-A6904B70C6A0}"/>
            </c:ext>
          </c:extLst>
        </c:ser>
        <c:dLbls>
          <c:showLegendKey val="0"/>
          <c:showVal val="1"/>
          <c:showCatName val="0"/>
          <c:showSerName val="0"/>
          <c:showPercent val="0"/>
          <c:showBubbleSize val="0"/>
        </c:dLbls>
        <c:gapWidth val="100"/>
        <c:overlap val="-24"/>
        <c:axId val="140259888"/>
        <c:axId val="140256624"/>
      </c:barChart>
      <c:catAx>
        <c:axId val="140259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0256624"/>
        <c:crosses val="autoZero"/>
        <c:auto val="1"/>
        <c:lblAlgn val="ctr"/>
        <c:lblOffset val="100"/>
        <c:noMultiLvlLbl val="0"/>
      </c:catAx>
      <c:valAx>
        <c:axId val="140256624"/>
        <c:scaling>
          <c:orientation val="minMax"/>
        </c:scaling>
        <c:delete val="1"/>
        <c:axPos val="l"/>
        <c:numFmt formatCode="0%" sourceLinked="1"/>
        <c:majorTickMark val="none"/>
        <c:minorTickMark val="none"/>
        <c:tickLblPos val="none"/>
        <c:crossAx val="140259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1</c:v>
                </c:pt>
                <c:pt idx="1">
                  <c:v>0.1</c:v>
                </c:pt>
              </c:numCache>
            </c:numRef>
          </c:val>
          <c:extLst xmlns:c16r2="http://schemas.microsoft.com/office/drawing/2015/06/chart">
            <c:ext xmlns:c16="http://schemas.microsoft.com/office/drawing/2014/chart" uri="{C3380CC4-5D6E-409C-BE32-E72D297353CC}">
              <c16:uniqueId val="{00000000-E604-4F29-97FD-BAD98F4A06B9}"/>
            </c:ext>
          </c:extLst>
        </c:ser>
        <c:dLbls>
          <c:showLegendKey val="0"/>
          <c:showVal val="1"/>
          <c:showCatName val="0"/>
          <c:showSerName val="0"/>
          <c:showPercent val="0"/>
          <c:showBubbleSize val="0"/>
        </c:dLbls>
        <c:gapWidth val="100"/>
        <c:overlap val="-24"/>
        <c:axId val="140257712"/>
        <c:axId val="140260432"/>
      </c:barChart>
      <c:catAx>
        <c:axId val="1402577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0260432"/>
        <c:crosses val="autoZero"/>
        <c:auto val="1"/>
        <c:lblAlgn val="ctr"/>
        <c:lblOffset val="100"/>
        <c:noMultiLvlLbl val="0"/>
      </c:catAx>
      <c:valAx>
        <c:axId val="140260432"/>
        <c:scaling>
          <c:orientation val="minMax"/>
        </c:scaling>
        <c:delete val="1"/>
        <c:axPos val="l"/>
        <c:numFmt formatCode="0%" sourceLinked="1"/>
        <c:majorTickMark val="none"/>
        <c:minorTickMark val="none"/>
        <c:tickLblPos val="none"/>
        <c:crossAx val="140257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49"/>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0.11700000000000001</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LegendKey val="0"/>
          <c:showVal val="1"/>
          <c:showCatName val="0"/>
          <c:showSerName val="0"/>
          <c:showPercent val="0"/>
          <c:showBubbleSize val="0"/>
        </c:dLbls>
        <c:gapWidth val="100"/>
        <c:overlap val="-24"/>
        <c:axId val="140260976"/>
        <c:axId val="140254448"/>
      </c:barChart>
      <c:catAx>
        <c:axId val="140260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0254448"/>
        <c:crosses val="autoZero"/>
        <c:auto val="1"/>
        <c:lblAlgn val="ctr"/>
        <c:lblOffset val="100"/>
        <c:noMultiLvlLbl val="0"/>
      </c:catAx>
      <c:valAx>
        <c:axId val="140254448"/>
        <c:scaling>
          <c:orientation val="minMax"/>
        </c:scaling>
        <c:delete val="1"/>
        <c:axPos val="l"/>
        <c:numFmt formatCode="0%" sourceLinked="1"/>
        <c:majorTickMark val="none"/>
        <c:minorTickMark val="none"/>
        <c:tickLblPos val="none"/>
        <c:crossAx val="140260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junio'!$B$4:$G$4</c:f>
              <c:numCache>
                <c:formatCode>0</c:formatCode>
                <c:ptCount val="6"/>
                <c:pt idx="0">
                  <c:v>3</c:v>
                </c:pt>
                <c:pt idx="1">
                  <c:v>3</c:v>
                </c:pt>
                <c:pt idx="2">
                  <c:v>3</c:v>
                </c:pt>
                <c:pt idx="3">
                  <c:v>3</c:v>
                </c:pt>
                <c:pt idx="4">
                  <c:v>6</c:v>
                </c:pt>
                <c:pt idx="5">
                  <c:v>7</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286810624"/>
        <c:axId val="286807360"/>
      </c:barChart>
      <c:catAx>
        <c:axId val="286810624"/>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286807360"/>
        <c:crosses val="autoZero"/>
        <c:auto val="1"/>
        <c:lblAlgn val="ctr"/>
        <c:lblOffset val="100"/>
        <c:noMultiLvlLbl val="0"/>
      </c:catAx>
      <c:valAx>
        <c:axId val="286807360"/>
        <c:scaling>
          <c:orientation val="minMax"/>
        </c:scaling>
        <c:delete val="1"/>
        <c:axPos val="l"/>
        <c:numFmt formatCode="0" sourceLinked="1"/>
        <c:majorTickMark val="none"/>
        <c:minorTickMark val="none"/>
        <c:tickLblPos val="none"/>
        <c:crossAx val="286810624"/>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2</a:t>
            </a:r>
            <a:r>
              <a:rPr lang="es-CO" b="0">
                <a:solidFill>
                  <a:sysClr val="windowText" lastClr="000000"/>
                </a:solidFill>
              </a:rPr>
              <a:t>. % Reuniones realizadas con autoridades</a:t>
            </a:r>
          </a:p>
        </c:rich>
      </c:tx>
      <c:overlay val="0"/>
      <c:spPr>
        <a:noFill/>
        <a:ln>
          <a:noFill/>
        </a:ln>
        <a:effectLst/>
      </c:spPr>
    </c:title>
    <c:autoTitleDeleted val="0"/>
    <c:plotArea>
      <c:layout>
        <c:manualLayout>
          <c:layoutTarget val="inner"/>
          <c:xMode val="edge"/>
          <c:yMode val="edge"/>
          <c:x val="2.7777777777777776E-2"/>
          <c:y val="0.27731601731601729"/>
          <c:w val="0.93888888888888888"/>
          <c:h val="0.57161672972696598"/>
        </c:manualLayout>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junio'!$B$5:$G$5</c:f>
              <c:numCache>
                <c:formatCode>0</c:formatCode>
                <c:ptCount val="6"/>
                <c:pt idx="0">
                  <c:v>9</c:v>
                </c:pt>
                <c:pt idx="1">
                  <c:v>15</c:v>
                </c:pt>
                <c:pt idx="2">
                  <c:v>10</c:v>
                </c:pt>
                <c:pt idx="3">
                  <c:v>30</c:v>
                </c:pt>
                <c:pt idx="4">
                  <c:v>12</c:v>
                </c:pt>
                <c:pt idx="5">
                  <c:v>40</c:v>
                </c:pt>
              </c:numCache>
            </c:numRef>
          </c:val>
          <c:extLst xmlns:c16r2="http://schemas.microsoft.com/office/drawing/2015/06/chart">
            <c:ext xmlns:c16="http://schemas.microsoft.com/office/drawing/2014/chart" uri="{C3380CC4-5D6E-409C-BE32-E72D297353CC}">
              <c16:uniqueId val="{00000000-1CB2-4E72-A542-F8C2CF076A44}"/>
            </c:ext>
          </c:extLst>
        </c:ser>
        <c:dLbls>
          <c:showLegendKey val="0"/>
          <c:showVal val="1"/>
          <c:showCatName val="0"/>
          <c:showSerName val="0"/>
          <c:showPercent val="0"/>
          <c:showBubbleSize val="0"/>
        </c:dLbls>
        <c:gapWidth val="100"/>
        <c:overlap val="-24"/>
        <c:axId val="286806816"/>
        <c:axId val="286811168"/>
      </c:barChart>
      <c:catAx>
        <c:axId val="2868068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6811168"/>
        <c:crosses val="autoZero"/>
        <c:auto val="1"/>
        <c:lblAlgn val="ctr"/>
        <c:lblOffset val="100"/>
        <c:noMultiLvlLbl val="0"/>
      </c:catAx>
      <c:valAx>
        <c:axId val="286811168"/>
        <c:scaling>
          <c:orientation val="minMax"/>
        </c:scaling>
        <c:delete val="1"/>
        <c:axPos val="l"/>
        <c:numFmt formatCode="0" sourceLinked="1"/>
        <c:majorTickMark val="none"/>
        <c:minorTickMark val="none"/>
        <c:tickLblPos val="none"/>
        <c:crossAx val="286806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de socializaciones en normas vigentes realizadas.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junio'!$B$7:$G$7</c:f>
              <c:numCache>
                <c:formatCode>0</c:formatCode>
                <c:ptCount val="6"/>
                <c:pt idx="0">
                  <c:v>3</c:v>
                </c:pt>
                <c:pt idx="1">
                  <c:v>3</c:v>
                </c:pt>
                <c:pt idx="2">
                  <c:v>3</c:v>
                </c:pt>
                <c:pt idx="3">
                  <c:v>5</c:v>
                </c:pt>
                <c:pt idx="4">
                  <c:v>6</c:v>
                </c:pt>
                <c:pt idx="5">
                  <c:v>7</c:v>
                </c:pt>
              </c:numCache>
            </c:numRef>
          </c:val>
          <c:extLst xmlns:c16r2="http://schemas.microsoft.com/office/drawing/2015/06/chart">
            <c:ext xmlns:c16="http://schemas.microsoft.com/office/drawing/2014/chart" uri="{C3380CC4-5D6E-409C-BE32-E72D297353CC}">
              <c16:uniqueId val="{00000000-A4E6-4497-B563-F295BC661557}"/>
            </c:ext>
          </c:extLst>
        </c:ser>
        <c:dLbls>
          <c:showLegendKey val="0"/>
          <c:showVal val="1"/>
          <c:showCatName val="0"/>
          <c:showSerName val="0"/>
          <c:showPercent val="0"/>
          <c:showBubbleSize val="0"/>
        </c:dLbls>
        <c:gapWidth val="100"/>
        <c:overlap val="-24"/>
        <c:axId val="286809536"/>
        <c:axId val="286813344"/>
      </c:barChart>
      <c:catAx>
        <c:axId val="286809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6813344"/>
        <c:crosses val="autoZero"/>
        <c:auto val="1"/>
        <c:lblAlgn val="ctr"/>
        <c:lblOffset val="100"/>
        <c:noMultiLvlLbl val="0"/>
      </c:catAx>
      <c:valAx>
        <c:axId val="286813344"/>
        <c:scaling>
          <c:orientation val="minMax"/>
        </c:scaling>
        <c:delete val="1"/>
        <c:axPos val="l"/>
        <c:numFmt formatCode="0" sourceLinked="1"/>
        <c:majorTickMark val="none"/>
        <c:minorTickMark val="none"/>
        <c:tickLblPos val="none"/>
        <c:crossAx val="286809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Servidores socializados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junio'!$B$8:$G$8</c:f>
              <c:numCache>
                <c:formatCode>0</c:formatCode>
                <c:ptCount val="6"/>
                <c:pt idx="0">
                  <c:v>15</c:v>
                </c:pt>
                <c:pt idx="1">
                  <c:v>15</c:v>
                </c:pt>
                <c:pt idx="2">
                  <c:v>15</c:v>
                </c:pt>
                <c:pt idx="3">
                  <c:v>70</c:v>
                </c:pt>
                <c:pt idx="4">
                  <c:v>22</c:v>
                </c:pt>
                <c:pt idx="5">
                  <c:v>63</c:v>
                </c:pt>
              </c:numCache>
            </c:numRef>
          </c:val>
          <c:extLst xmlns:c16r2="http://schemas.microsoft.com/office/drawing/2015/06/chart">
            <c:ext xmlns:c16="http://schemas.microsoft.com/office/drawing/2014/chart" uri="{C3380CC4-5D6E-409C-BE32-E72D297353CC}">
              <c16:uniqueId val="{00000000-C992-40EF-88F1-337CC02DB40A}"/>
            </c:ext>
          </c:extLst>
        </c:ser>
        <c:dLbls>
          <c:showLegendKey val="0"/>
          <c:showVal val="1"/>
          <c:showCatName val="0"/>
          <c:showSerName val="0"/>
          <c:showPercent val="0"/>
          <c:showBubbleSize val="0"/>
        </c:dLbls>
        <c:gapWidth val="100"/>
        <c:overlap val="-24"/>
        <c:axId val="286806272"/>
        <c:axId val="142993424"/>
      </c:barChart>
      <c:catAx>
        <c:axId val="2868062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2993424"/>
        <c:crosses val="autoZero"/>
        <c:auto val="1"/>
        <c:lblAlgn val="ctr"/>
        <c:lblOffset val="100"/>
        <c:noMultiLvlLbl val="0"/>
      </c:catAx>
      <c:valAx>
        <c:axId val="142993424"/>
        <c:scaling>
          <c:orientation val="minMax"/>
        </c:scaling>
        <c:delete val="1"/>
        <c:axPos val="l"/>
        <c:numFmt formatCode="0" sourceLinked="1"/>
        <c:majorTickMark val="none"/>
        <c:minorTickMark val="none"/>
        <c:tickLblPos val="none"/>
        <c:crossAx val="286806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junio'!$B$9:$G$9</c:f>
              <c:numCache>
                <c:formatCode>0</c:formatCode>
                <c:ptCount val="6"/>
                <c:pt idx="0">
                  <c:v>5</c:v>
                </c:pt>
                <c:pt idx="1">
                  <c:v>23</c:v>
                </c:pt>
                <c:pt idx="2">
                  <c:v>7</c:v>
                </c:pt>
                <c:pt idx="3">
                  <c:v>24</c:v>
                </c:pt>
                <c:pt idx="4">
                  <c:v>12</c:v>
                </c:pt>
                <c:pt idx="5">
                  <c:v>41</c:v>
                </c:pt>
              </c:numCache>
            </c:numRef>
          </c:val>
          <c:extLst xmlns:c16r2="http://schemas.microsoft.com/office/drawing/2015/06/chart">
            <c:ext xmlns:c16="http://schemas.microsoft.com/office/drawing/2014/chart" uri="{C3380CC4-5D6E-409C-BE32-E72D297353CC}">
              <c16:uniqueId val="{00000000-CCB7-4AAE-BB4C-9B2B2CE34BFF}"/>
            </c:ext>
          </c:extLst>
        </c:ser>
        <c:dLbls>
          <c:showLegendKey val="0"/>
          <c:showVal val="1"/>
          <c:showCatName val="0"/>
          <c:showSerName val="0"/>
          <c:showPercent val="0"/>
          <c:showBubbleSize val="0"/>
        </c:dLbls>
        <c:gapWidth val="100"/>
        <c:overlap val="-24"/>
        <c:axId val="142991792"/>
        <c:axId val="142992880"/>
      </c:barChart>
      <c:catAx>
        <c:axId val="142991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2992880"/>
        <c:crosses val="autoZero"/>
        <c:auto val="1"/>
        <c:lblAlgn val="ctr"/>
        <c:lblOffset val="100"/>
        <c:noMultiLvlLbl val="0"/>
      </c:catAx>
      <c:valAx>
        <c:axId val="142992880"/>
        <c:scaling>
          <c:orientation val="minMax"/>
        </c:scaling>
        <c:delete val="1"/>
        <c:axPos val="l"/>
        <c:numFmt formatCode="0" sourceLinked="1"/>
        <c:majorTickMark val="none"/>
        <c:minorTickMark val="none"/>
        <c:tickLblPos val="none"/>
        <c:crossAx val="142991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junio'!$B$10:$G$10</c:f>
              <c:numCache>
                <c:formatCode>0</c:formatCode>
                <c:ptCount val="6"/>
                <c:pt idx="0">
                  <c:v>2</c:v>
                </c:pt>
                <c:pt idx="1">
                  <c:v>5</c:v>
                </c:pt>
                <c:pt idx="2">
                  <c:v>4</c:v>
                </c:pt>
                <c:pt idx="3">
                  <c:v>7</c:v>
                </c:pt>
                <c:pt idx="4">
                  <c:v>0</c:v>
                </c:pt>
                <c:pt idx="5">
                  <c:v>0</c:v>
                </c:pt>
              </c:numCache>
            </c:numRef>
          </c:val>
          <c:extLst xmlns:c16r2="http://schemas.microsoft.com/office/drawing/2015/06/chart">
            <c:ext xmlns:c16="http://schemas.microsoft.com/office/drawing/2014/chart" uri="{C3380CC4-5D6E-409C-BE32-E72D297353CC}">
              <c16:uniqueId val="{00000000-0F2B-4CC3-A7C6-9F7D63F67C7F}"/>
            </c:ext>
          </c:extLst>
        </c:ser>
        <c:dLbls>
          <c:showLegendKey val="0"/>
          <c:showVal val="1"/>
          <c:showCatName val="0"/>
          <c:showSerName val="0"/>
          <c:showPercent val="0"/>
          <c:showBubbleSize val="0"/>
        </c:dLbls>
        <c:gapWidth val="100"/>
        <c:overlap val="-24"/>
        <c:axId val="275250336"/>
        <c:axId val="275248704"/>
      </c:barChart>
      <c:catAx>
        <c:axId val="2752503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5248704"/>
        <c:crosses val="autoZero"/>
        <c:auto val="1"/>
        <c:lblAlgn val="ctr"/>
        <c:lblOffset val="100"/>
        <c:noMultiLvlLbl val="0"/>
      </c:catAx>
      <c:valAx>
        <c:axId val="275248704"/>
        <c:scaling>
          <c:orientation val="minMax"/>
        </c:scaling>
        <c:delete val="1"/>
        <c:axPos val="l"/>
        <c:numFmt formatCode="0" sourceLinked="1"/>
        <c:majorTickMark val="none"/>
        <c:minorTickMark val="none"/>
        <c:tickLblPos val="none"/>
        <c:crossAx val="275250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8.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junio'!$B$11:$G$11</c:f>
              <c:numCache>
                <c:formatCode>0</c:formatCode>
                <c:ptCount val="6"/>
                <c:pt idx="0">
                  <c:v>1</c:v>
                </c:pt>
                <c:pt idx="1">
                  <c:v>1</c:v>
                </c:pt>
                <c:pt idx="2">
                  <c:v>1</c:v>
                </c:pt>
                <c:pt idx="3">
                  <c:v>1</c:v>
                </c:pt>
                <c:pt idx="4">
                  <c:v>1</c:v>
                </c:pt>
                <c:pt idx="5">
                  <c:v>0</c:v>
                </c:pt>
              </c:numCache>
            </c:numRef>
          </c:val>
          <c:extLst xmlns:c16r2="http://schemas.microsoft.com/office/drawing/2015/06/chart">
            <c:ext xmlns:c16="http://schemas.microsoft.com/office/drawing/2014/chart" uri="{C3380CC4-5D6E-409C-BE32-E72D297353CC}">
              <c16:uniqueId val="{00000000-A57D-43A4-BF8B-DCAF6DC08427}"/>
            </c:ext>
          </c:extLst>
        </c:ser>
        <c:dLbls>
          <c:showLegendKey val="0"/>
          <c:showVal val="1"/>
          <c:showCatName val="0"/>
          <c:showSerName val="0"/>
          <c:showPercent val="0"/>
          <c:showBubbleSize val="0"/>
        </c:dLbls>
        <c:gapWidth val="100"/>
        <c:overlap val="-24"/>
        <c:axId val="275248160"/>
        <c:axId val="97860272"/>
      </c:barChart>
      <c:catAx>
        <c:axId val="2752481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860272"/>
        <c:crosses val="autoZero"/>
        <c:auto val="1"/>
        <c:lblAlgn val="ctr"/>
        <c:lblOffset val="100"/>
        <c:noMultiLvlLbl val="0"/>
      </c:catAx>
      <c:valAx>
        <c:axId val="97860272"/>
        <c:scaling>
          <c:orientation val="minMax"/>
        </c:scaling>
        <c:delete val="1"/>
        <c:axPos val="l"/>
        <c:numFmt formatCode="0" sourceLinked="1"/>
        <c:majorTickMark val="none"/>
        <c:minorTickMark val="none"/>
        <c:tickLblPos val="none"/>
        <c:crossAx val="275248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2"/>
                <c:lvl>
                  <c:pt idx="1">
                    <c:v>Ejecutado</c:v>
                  </c:pt>
                </c:lvl>
                <c:lvl>
                  <c:pt idx="0">
                    <c:v>Transito</c:v>
                  </c:pt>
                  <c:pt idx="1">
                    <c:v>Planeado</c:v>
                  </c:pt>
                </c:lvl>
                <c:lvl>
                  <c:pt idx="1">
                    <c:v>Ejecutado</c:v>
                  </c:pt>
                </c:lvl>
                <c:lvl>
                  <c:pt idx="0">
                    <c:v>Concesiones</c:v>
                  </c:pt>
                  <c:pt idx="1">
                    <c:v>Planeado</c:v>
                  </c:pt>
                </c:lvl>
                <c:lvl>
                  <c:pt idx="1">
                    <c:v>Ejecutado</c:v>
                  </c:pt>
                </c:lvl>
                <c:lvl>
                  <c:pt idx="0">
                    <c:v>Puertos</c:v>
                  </c:pt>
                  <c:pt idx="1">
                    <c:v>Planeado</c:v>
                  </c:pt>
                </c:lvl>
              </c:multiLvlStrCache>
            </c:multiLvlStrRef>
          </c:cat>
          <c:val>
            <c:numRef>
              <c:f>'GRAFICACION ENERO'!#REF!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45-44AE-A4AB-8E204B58354C}"/>
            </c:ext>
          </c:extLst>
        </c:ser>
        <c:dLbls>
          <c:showLegendKey val="0"/>
          <c:showVal val="1"/>
          <c:showCatName val="0"/>
          <c:showSerName val="0"/>
          <c:showPercent val="0"/>
          <c:showBubbleSize val="0"/>
        </c:dLbls>
        <c:gapWidth val="100"/>
        <c:overlap val="-24"/>
        <c:axId val="97859728"/>
        <c:axId val="97864080"/>
      </c:barChart>
      <c:catAx>
        <c:axId val="97859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864080"/>
        <c:crosses val="autoZero"/>
        <c:auto val="1"/>
        <c:lblAlgn val="ctr"/>
        <c:lblOffset val="100"/>
        <c:noMultiLvlLbl val="0"/>
      </c:catAx>
      <c:valAx>
        <c:axId val="97864080"/>
        <c:scaling>
          <c:orientation val="minMax"/>
        </c:scaling>
        <c:delete val="1"/>
        <c:axPos val="l"/>
        <c:numFmt formatCode="General" sourceLinked="1"/>
        <c:majorTickMark val="none"/>
        <c:minorTickMark val="none"/>
        <c:tickLblPos val="none"/>
        <c:crossAx val="97859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junio'!$B$12:$G$12</c:f>
              <c:numCache>
                <c:formatCode>0</c:formatCode>
                <c:ptCount val="6"/>
                <c:pt idx="0">
                  <c:v>1</c:v>
                </c:pt>
                <c:pt idx="1">
                  <c:v>1</c:v>
                </c:pt>
                <c:pt idx="2">
                  <c:v>1</c:v>
                </c:pt>
                <c:pt idx="3">
                  <c:v>1</c:v>
                </c:pt>
                <c:pt idx="4">
                  <c:v>1</c:v>
                </c:pt>
                <c:pt idx="5">
                  <c:v>0</c:v>
                </c:pt>
              </c:numCache>
            </c:numRef>
          </c:val>
          <c:extLst xmlns:c16r2="http://schemas.microsoft.com/office/drawing/2015/06/chart">
            <c:ext xmlns:c16="http://schemas.microsoft.com/office/drawing/2014/chart" uri="{C3380CC4-5D6E-409C-BE32-E72D297353CC}">
              <c16:uniqueId val="{00000000-154B-42EC-8BF6-70B842937EE2}"/>
            </c:ext>
          </c:extLst>
        </c:ser>
        <c:dLbls>
          <c:showLegendKey val="0"/>
          <c:showVal val="1"/>
          <c:showCatName val="0"/>
          <c:showSerName val="0"/>
          <c:showPercent val="0"/>
          <c:showBubbleSize val="0"/>
        </c:dLbls>
        <c:gapWidth val="100"/>
        <c:overlap val="-24"/>
        <c:axId val="97861360"/>
        <c:axId val="97861904"/>
      </c:barChart>
      <c:catAx>
        <c:axId val="978613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861904"/>
        <c:crosses val="autoZero"/>
        <c:auto val="1"/>
        <c:lblAlgn val="ctr"/>
        <c:lblOffset val="100"/>
        <c:noMultiLvlLbl val="0"/>
      </c:catAx>
      <c:valAx>
        <c:axId val="97861904"/>
        <c:scaling>
          <c:orientation val="minMax"/>
        </c:scaling>
        <c:delete val="1"/>
        <c:axPos val="l"/>
        <c:numFmt formatCode="0" sourceLinked="1"/>
        <c:majorTickMark val="none"/>
        <c:minorTickMark val="none"/>
        <c:tickLblPos val="none"/>
        <c:crossAx val="97861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junio'!$B$13:$C$13</c:f>
              <c:numCache>
                <c:formatCode>0</c:formatCode>
                <c:ptCount val="2"/>
                <c:pt idx="0">
                  <c:v>32</c:v>
                </c:pt>
                <c:pt idx="1">
                  <c:v>26</c:v>
                </c:pt>
              </c:numCache>
            </c:numRef>
          </c:val>
          <c:extLst xmlns:c16r2="http://schemas.microsoft.com/office/drawing/2015/06/chart">
            <c:ext xmlns:c16="http://schemas.microsoft.com/office/drawing/2014/chart" uri="{C3380CC4-5D6E-409C-BE32-E72D297353CC}">
              <c16:uniqueId val="{00000000-ABC0-4667-99FE-FBBD1BE1ED3C}"/>
            </c:ext>
          </c:extLst>
        </c:ser>
        <c:dLbls>
          <c:showLegendKey val="0"/>
          <c:showVal val="1"/>
          <c:showCatName val="0"/>
          <c:showSerName val="0"/>
          <c:showPercent val="0"/>
          <c:showBubbleSize val="0"/>
        </c:dLbls>
        <c:gapWidth val="100"/>
        <c:overlap val="-24"/>
        <c:axId val="97865168"/>
        <c:axId val="97865712"/>
      </c:barChart>
      <c:catAx>
        <c:axId val="978651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7865712"/>
        <c:crosses val="autoZero"/>
        <c:auto val="1"/>
        <c:lblAlgn val="ctr"/>
        <c:lblOffset val="100"/>
        <c:noMultiLvlLbl val="0"/>
      </c:catAx>
      <c:valAx>
        <c:axId val="97865712"/>
        <c:scaling>
          <c:orientation val="minMax"/>
        </c:scaling>
        <c:delete val="1"/>
        <c:axPos val="l"/>
        <c:numFmt formatCode="0" sourceLinked="1"/>
        <c:majorTickMark val="none"/>
        <c:minorTickMark val="none"/>
        <c:tickLblPos val="none"/>
        <c:crossAx val="97865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overlay val="0"/>
      <c:spPr>
        <a:noFill/>
        <a:ln>
          <a:noFill/>
        </a:ln>
        <a:effectLst/>
      </c:spPr>
    </c:title>
    <c:autoTitleDeleted val="0"/>
    <c:plotArea>
      <c:layout>
        <c:manualLayout>
          <c:layoutTarget val="inner"/>
          <c:xMode val="edge"/>
          <c:yMode val="edge"/>
          <c:x val="8.232446253037741E-3"/>
          <c:y val="0.2965740740740741"/>
          <c:w val="0.93962872747772319"/>
          <c:h val="0.61917468649752117"/>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junio'!$B$15:$C$15</c:f>
              <c:numCache>
                <c:formatCode>0%</c:formatCode>
                <c:ptCount val="2"/>
                <c:pt idx="0">
                  <c:v>1</c:v>
                </c:pt>
                <c:pt idx="1">
                  <c:v>0.95</c:v>
                </c:pt>
              </c:numCache>
            </c:numRef>
          </c:val>
          <c:extLst xmlns:c16r2="http://schemas.microsoft.com/office/drawing/2015/06/chart">
            <c:ext xmlns:c16="http://schemas.microsoft.com/office/drawing/2014/chart" uri="{C3380CC4-5D6E-409C-BE32-E72D297353CC}">
              <c16:uniqueId val="{00000000-3023-4A4B-B256-5B8A02A31775}"/>
            </c:ext>
          </c:extLst>
        </c:ser>
        <c:dLbls>
          <c:showLegendKey val="0"/>
          <c:showVal val="1"/>
          <c:showCatName val="0"/>
          <c:showSerName val="0"/>
          <c:showPercent val="0"/>
          <c:showBubbleSize val="0"/>
        </c:dLbls>
        <c:gapWidth val="100"/>
        <c:overlap val="-24"/>
        <c:axId val="271785648"/>
        <c:axId val="271790544"/>
      </c:barChart>
      <c:catAx>
        <c:axId val="271785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1790544"/>
        <c:crosses val="autoZero"/>
        <c:auto val="1"/>
        <c:lblAlgn val="ctr"/>
        <c:lblOffset val="100"/>
        <c:noMultiLvlLbl val="0"/>
      </c:catAx>
      <c:valAx>
        <c:axId val="271790544"/>
        <c:scaling>
          <c:orientation val="minMax"/>
        </c:scaling>
        <c:delete val="1"/>
        <c:axPos val="l"/>
        <c:numFmt formatCode="0%" sourceLinked="1"/>
        <c:majorTickMark val="none"/>
        <c:minorTickMark val="none"/>
        <c:tickLblPos val="none"/>
        <c:crossAx val="271785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junio'!$B$14:$G$14</c:f>
              <c:numCache>
                <c:formatCode>0</c:formatCode>
                <c:ptCount val="6"/>
                <c:pt idx="0">
                  <c:v>298</c:v>
                </c:pt>
                <c:pt idx="1">
                  <c:v>548</c:v>
                </c:pt>
                <c:pt idx="2">
                  <c:v>130</c:v>
                </c:pt>
                <c:pt idx="3">
                  <c:v>135</c:v>
                </c:pt>
                <c:pt idx="4">
                  <c:v>1075</c:v>
                </c:pt>
                <c:pt idx="5">
                  <c:v>1290</c:v>
                </c:pt>
              </c:numCache>
            </c:numRef>
          </c:val>
          <c:extLst xmlns:c16r2="http://schemas.microsoft.com/office/drawing/2015/06/chart">
            <c:ext xmlns:c16="http://schemas.microsoft.com/office/drawing/2014/chart" uri="{C3380CC4-5D6E-409C-BE32-E72D297353CC}">
              <c16:uniqueId val="{00000000-A89A-4FB5-9C6E-89E3C579ABC2}"/>
            </c:ext>
          </c:extLst>
        </c:ser>
        <c:dLbls>
          <c:showLegendKey val="0"/>
          <c:showVal val="1"/>
          <c:showCatName val="0"/>
          <c:showSerName val="0"/>
          <c:showPercent val="0"/>
          <c:showBubbleSize val="0"/>
        </c:dLbls>
        <c:gapWidth val="100"/>
        <c:overlap val="-24"/>
        <c:axId val="271786736"/>
        <c:axId val="271785104"/>
      </c:barChart>
      <c:catAx>
        <c:axId val="271786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1785104"/>
        <c:crosses val="autoZero"/>
        <c:auto val="1"/>
        <c:lblAlgn val="ctr"/>
        <c:lblOffset val="100"/>
        <c:noMultiLvlLbl val="0"/>
      </c:catAx>
      <c:valAx>
        <c:axId val="271785104"/>
        <c:scaling>
          <c:orientation val="minMax"/>
        </c:scaling>
        <c:delete val="1"/>
        <c:axPos val="l"/>
        <c:numFmt formatCode="0" sourceLinked="1"/>
        <c:majorTickMark val="none"/>
        <c:minorTickMark val="none"/>
        <c:tickLblPos val="none"/>
        <c:crossAx val="2717867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Tiempo promedio respuesta PQRs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junio'!$B$17:$G$17</c:f>
              <c:numCache>
                <c:formatCode>_-* #,##0_-;\-* #,##0_-;_-* "-"_-;_-@_-</c:formatCode>
                <c:ptCount val="6"/>
                <c:pt idx="0" formatCode="#,##0">
                  <c:v>14</c:v>
                </c:pt>
                <c:pt idx="1">
                  <c:v>13.833333333333334</c:v>
                </c:pt>
                <c:pt idx="2" formatCode="#,##0">
                  <c:v>12</c:v>
                </c:pt>
                <c:pt idx="3">
                  <c:v>12.166666666666666</c:v>
                </c:pt>
                <c:pt idx="4" formatCode="#,##0">
                  <c:v>40</c:v>
                </c:pt>
                <c:pt idx="5">
                  <c:v>35</c:v>
                </c:pt>
              </c:numCache>
            </c:numRef>
          </c:val>
          <c:extLst xmlns:c16r2="http://schemas.microsoft.com/office/drawing/2015/06/chart">
            <c:ext xmlns:c16="http://schemas.microsoft.com/office/drawing/2014/chart" uri="{C3380CC4-5D6E-409C-BE32-E72D297353CC}">
              <c16:uniqueId val="{00000000-7585-41F8-B65D-A0A545DC1AC1}"/>
            </c:ext>
          </c:extLst>
        </c:ser>
        <c:dLbls>
          <c:showLegendKey val="0"/>
          <c:showVal val="1"/>
          <c:showCatName val="0"/>
          <c:showSerName val="0"/>
          <c:showPercent val="0"/>
          <c:showBubbleSize val="0"/>
        </c:dLbls>
        <c:gapWidth val="100"/>
        <c:overlap val="-24"/>
        <c:axId val="271784560"/>
        <c:axId val="271787280"/>
      </c:barChart>
      <c:catAx>
        <c:axId val="2717845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1787280"/>
        <c:crosses val="autoZero"/>
        <c:auto val="1"/>
        <c:lblAlgn val="ctr"/>
        <c:lblOffset val="100"/>
        <c:noMultiLvlLbl val="0"/>
      </c:catAx>
      <c:valAx>
        <c:axId val="271787280"/>
        <c:scaling>
          <c:orientation val="minMax"/>
        </c:scaling>
        <c:delete val="1"/>
        <c:axPos val="l"/>
        <c:numFmt formatCode="#,##0" sourceLinked="1"/>
        <c:majorTickMark val="none"/>
        <c:minorTickMark val="none"/>
        <c:tickLblPos val="none"/>
        <c:crossAx val="271784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13. Boletines Estadísticos Portuarios</a:t>
            </a:r>
            <a:r>
              <a:rPr lang="es-CO" b="0" baseline="0">
                <a:solidFill>
                  <a:sysClr val="windowText" lastClr="000000"/>
                </a:solidFill>
              </a:rPr>
              <a:t> </a:t>
            </a:r>
            <a:r>
              <a:rPr lang="es-CO" b="0">
                <a:solidFill>
                  <a:sysClr val="windowText" lastClr="000000"/>
                </a:solidFill>
              </a:rPr>
              <a:t>publicados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junio'!$B$16:$C$16</c:f>
              <c:numCache>
                <c:formatCode>0</c:formatCode>
                <c:ptCount val="2"/>
                <c:pt idx="0">
                  <c:v>2</c:v>
                </c:pt>
                <c:pt idx="1">
                  <c:v>0</c:v>
                </c:pt>
              </c:numCache>
            </c:numRef>
          </c:val>
          <c:extLst xmlns:c16r2="http://schemas.microsoft.com/office/drawing/2015/06/chart">
            <c:ext xmlns:c16="http://schemas.microsoft.com/office/drawing/2014/chart" uri="{C3380CC4-5D6E-409C-BE32-E72D297353CC}">
              <c16:uniqueId val="{00000000-EF34-420D-81BB-D652FEA7E768}"/>
            </c:ext>
          </c:extLst>
        </c:ser>
        <c:dLbls>
          <c:showLegendKey val="0"/>
          <c:showVal val="1"/>
          <c:showCatName val="0"/>
          <c:showSerName val="0"/>
          <c:showPercent val="0"/>
          <c:showBubbleSize val="0"/>
        </c:dLbls>
        <c:gapWidth val="100"/>
        <c:overlap val="-24"/>
        <c:axId val="271788912"/>
        <c:axId val="143037456"/>
      </c:barChart>
      <c:catAx>
        <c:axId val="271788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3037456"/>
        <c:crosses val="autoZero"/>
        <c:auto val="1"/>
        <c:lblAlgn val="ctr"/>
        <c:lblOffset val="100"/>
        <c:noMultiLvlLbl val="0"/>
      </c:catAx>
      <c:valAx>
        <c:axId val="143037456"/>
        <c:scaling>
          <c:orientation val="minMax"/>
        </c:scaling>
        <c:delete val="1"/>
        <c:axPos val="l"/>
        <c:numFmt formatCode="0" sourceLinked="1"/>
        <c:majorTickMark val="none"/>
        <c:minorTickMark val="none"/>
        <c:tickLblPos val="none"/>
        <c:crossAx val="271788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Ind.15.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junio'!$B$19:$C$19</c:f>
              <c:numCache>
                <c:formatCode>_-* #,##0_-;\-* #,##0_-;_-* "-"_-;_-@_-</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0-0F51-4F6E-86F9-6D82434FD959}"/>
            </c:ext>
          </c:extLst>
        </c:ser>
        <c:dLbls>
          <c:showLegendKey val="0"/>
          <c:showVal val="1"/>
          <c:showCatName val="0"/>
          <c:showSerName val="0"/>
          <c:showPercent val="0"/>
          <c:showBubbleSize val="0"/>
        </c:dLbls>
        <c:gapWidth val="100"/>
        <c:overlap val="-24"/>
        <c:axId val="143042352"/>
        <c:axId val="143041264"/>
      </c:barChart>
      <c:catAx>
        <c:axId val="143042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3041264"/>
        <c:crosses val="autoZero"/>
        <c:auto val="1"/>
        <c:lblAlgn val="ctr"/>
        <c:lblOffset val="100"/>
        <c:noMultiLvlLbl val="0"/>
      </c:catAx>
      <c:valAx>
        <c:axId val="143041264"/>
        <c:scaling>
          <c:orientation val="minMax"/>
        </c:scaling>
        <c:delete val="1"/>
        <c:axPos val="l"/>
        <c:numFmt formatCode="0" sourceLinked="1"/>
        <c:majorTickMark val="none"/>
        <c:minorTickMark val="none"/>
        <c:tickLblPos val="none"/>
        <c:crossAx val="143042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143040176"/>
        <c:axId val="143041808"/>
      </c:barChart>
      <c:catAx>
        <c:axId val="143040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3041808"/>
        <c:crosses val="autoZero"/>
        <c:auto val="1"/>
        <c:lblAlgn val="ctr"/>
        <c:lblOffset val="100"/>
        <c:noMultiLvlLbl val="0"/>
      </c:catAx>
      <c:valAx>
        <c:axId val="143041808"/>
        <c:scaling>
          <c:orientation val="minMax"/>
        </c:scaling>
        <c:delete val="1"/>
        <c:axPos val="l"/>
        <c:numFmt formatCode="0%" sourceLinked="1"/>
        <c:majorTickMark val="none"/>
        <c:minorTickMark val="none"/>
        <c:tickLblPos val="none"/>
        <c:crossAx val="143040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19. % Cumplimiento Plan de Acción PIGA</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junio'!$B$23:$C$23</c:f>
              <c:numCache>
                <c:formatCode>0%</c:formatCode>
                <c:ptCount val="2"/>
                <c:pt idx="0">
                  <c:v>0.38</c:v>
                </c:pt>
                <c:pt idx="1">
                  <c:v>0.38</c:v>
                </c:pt>
              </c:numCache>
            </c:numRef>
          </c:val>
          <c:extLst xmlns:c16r2="http://schemas.microsoft.com/office/drawing/2015/06/chart">
            <c:ext xmlns:c16="http://schemas.microsoft.com/office/drawing/2014/chart" uri="{C3380CC4-5D6E-409C-BE32-E72D297353CC}">
              <c16:uniqueId val="{00000000-61AB-4BFF-9A18-9CE44113A026}"/>
            </c:ext>
          </c:extLst>
        </c:ser>
        <c:dLbls>
          <c:showLegendKey val="0"/>
          <c:showVal val="1"/>
          <c:showCatName val="0"/>
          <c:showSerName val="0"/>
          <c:showPercent val="0"/>
          <c:showBubbleSize val="0"/>
        </c:dLbls>
        <c:gapWidth val="100"/>
        <c:overlap val="-24"/>
        <c:axId val="143035824"/>
        <c:axId val="143036368"/>
      </c:barChart>
      <c:catAx>
        <c:axId val="1430358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3036368"/>
        <c:crosses val="autoZero"/>
        <c:auto val="1"/>
        <c:lblAlgn val="ctr"/>
        <c:lblOffset val="100"/>
        <c:noMultiLvlLbl val="0"/>
      </c:catAx>
      <c:valAx>
        <c:axId val="143036368"/>
        <c:scaling>
          <c:orientation val="minMax"/>
        </c:scaling>
        <c:delete val="1"/>
        <c:axPos val="l"/>
        <c:numFmt formatCode="0%" sourceLinked="1"/>
        <c:majorTickMark val="none"/>
        <c:minorTickMark val="none"/>
        <c:tickLblPos val="none"/>
        <c:crossAx val="143035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Ind.20. % de funcionarios capacitados</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junio'!$B$24:$C$24</c:f>
              <c:numCache>
                <c:formatCode>0%</c:formatCode>
                <c:ptCount val="2"/>
                <c:pt idx="0">
                  <c:v>0.53</c:v>
                </c:pt>
                <c:pt idx="1">
                  <c:v>0.53</c:v>
                </c:pt>
              </c:numCache>
            </c:numRef>
          </c:val>
          <c:extLst xmlns:c16r2="http://schemas.microsoft.com/office/drawing/2015/06/chart">
            <c:ext xmlns:c16="http://schemas.microsoft.com/office/drawing/2014/chart" uri="{C3380CC4-5D6E-409C-BE32-E72D297353CC}">
              <c16:uniqueId val="{00000000-1B06-4393-9A74-1BC32951C32C}"/>
            </c:ext>
          </c:extLst>
        </c:ser>
        <c:dLbls>
          <c:showLegendKey val="0"/>
          <c:showVal val="1"/>
          <c:showCatName val="0"/>
          <c:showSerName val="0"/>
          <c:showPercent val="0"/>
          <c:showBubbleSize val="0"/>
        </c:dLbls>
        <c:gapWidth val="100"/>
        <c:overlap val="-24"/>
        <c:axId val="272120640"/>
        <c:axId val="272120096"/>
      </c:barChart>
      <c:catAx>
        <c:axId val="272120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2120096"/>
        <c:crosses val="autoZero"/>
        <c:auto val="1"/>
        <c:lblAlgn val="ctr"/>
        <c:lblOffset val="100"/>
        <c:noMultiLvlLbl val="0"/>
      </c:catAx>
      <c:valAx>
        <c:axId val="272120096"/>
        <c:scaling>
          <c:orientation val="minMax"/>
        </c:scaling>
        <c:delete val="1"/>
        <c:axPos val="l"/>
        <c:numFmt formatCode="0%" sourceLinked="1"/>
        <c:majorTickMark val="none"/>
        <c:minorTickMark val="none"/>
        <c:tickLblPos val="none"/>
        <c:crossAx val="272120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21. % Avance rediseño organizacional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junio'!$B$25:$C$25</c:f>
              <c:numCache>
                <c:formatCode>0%</c:formatCode>
                <c:ptCount val="2"/>
                <c:pt idx="0">
                  <c:v>0.75</c:v>
                </c:pt>
                <c:pt idx="1">
                  <c:v>0.75</c:v>
                </c:pt>
              </c:numCache>
            </c:numRef>
          </c:val>
          <c:extLst xmlns:c16r2="http://schemas.microsoft.com/office/drawing/2015/06/chart">
            <c:ext xmlns:c16="http://schemas.microsoft.com/office/drawing/2014/chart" uri="{C3380CC4-5D6E-409C-BE32-E72D297353CC}">
              <c16:uniqueId val="{00000000-7A0C-4879-A328-15F5C87A6E59}"/>
            </c:ext>
          </c:extLst>
        </c:ser>
        <c:dLbls>
          <c:showLegendKey val="0"/>
          <c:showVal val="1"/>
          <c:showCatName val="0"/>
          <c:showSerName val="0"/>
          <c:showPercent val="0"/>
          <c:showBubbleSize val="0"/>
        </c:dLbls>
        <c:gapWidth val="100"/>
        <c:overlap val="-24"/>
        <c:axId val="272121728"/>
        <c:axId val="272119008"/>
      </c:barChart>
      <c:catAx>
        <c:axId val="272121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2119008"/>
        <c:crosses val="autoZero"/>
        <c:auto val="1"/>
        <c:lblAlgn val="ctr"/>
        <c:lblOffset val="100"/>
        <c:noMultiLvlLbl val="0"/>
      </c:catAx>
      <c:valAx>
        <c:axId val="272119008"/>
        <c:scaling>
          <c:orientation val="minMax"/>
        </c:scaling>
        <c:delete val="1"/>
        <c:axPos val="l"/>
        <c:numFmt formatCode="0%" sourceLinked="1"/>
        <c:majorTickMark val="none"/>
        <c:minorTickMark val="none"/>
        <c:tickLblPos val="none"/>
        <c:crossAx val="272121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22. % Calificación Avance Implementación Estrategia Gobierno</a:t>
            </a:r>
            <a:r>
              <a:rPr lang="es-CO" b="0" baseline="0"/>
              <a:t> Digital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junio'!$B$26:$C$26</c:f>
              <c:numCache>
                <c:formatCode>0%</c:formatCode>
                <c:ptCount val="2"/>
                <c:pt idx="0">
                  <c:v>0.44</c:v>
                </c:pt>
                <c:pt idx="1">
                  <c:v>0.44</c:v>
                </c:pt>
              </c:numCache>
            </c:numRef>
          </c:val>
          <c:extLst xmlns:c16r2="http://schemas.microsoft.com/office/drawing/2015/06/chart">
            <c:ext xmlns:c16="http://schemas.microsoft.com/office/drawing/2014/chart" uri="{C3380CC4-5D6E-409C-BE32-E72D297353CC}">
              <c16:uniqueId val="{00000000-0E2A-42A8-ABCD-36F4D4A3FF1A}"/>
            </c:ext>
          </c:extLst>
        </c:ser>
        <c:dLbls>
          <c:showLegendKey val="0"/>
          <c:showVal val="1"/>
          <c:showCatName val="0"/>
          <c:showSerName val="0"/>
          <c:showPercent val="0"/>
          <c:showBubbleSize val="0"/>
        </c:dLbls>
        <c:gapWidth val="100"/>
        <c:overlap val="-24"/>
        <c:axId val="272117920"/>
        <c:axId val="272119552"/>
      </c:barChart>
      <c:catAx>
        <c:axId val="2721179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72119552"/>
        <c:crosses val="autoZero"/>
        <c:auto val="1"/>
        <c:lblAlgn val="ctr"/>
        <c:lblOffset val="100"/>
        <c:noMultiLvlLbl val="0"/>
      </c:catAx>
      <c:valAx>
        <c:axId val="272119552"/>
        <c:scaling>
          <c:orientation val="minMax"/>
        </c:scaling>
        <c:delete val="1"/>
        <c:axPos val="l"/>
        <c:numFmt formatCode="0%" sourceLinked="1"/>
        <c:majorTickMark val="none"/>
        <c:minorTickMark val="none"/>
        <c:tickLblPos val="none"/>
        <c:crossAx val="272117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Ind.24. % Presupuesto Ejecutado Obligaciones</a:t>
            </a:r>
            <a:endParaRPr lang="es-CO" b="0"/>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junio'!$B$28:$C$28</c:f>
              <c:numCache>
                <c:formatCode>0%</c:formatCode>
                <c:ptCount val="2"/>
                <c:pt idx="0">
                  <c:v>0.35</c:v>
                </c:pt>
                <c:pt idx="1">
                  <c:v>0.35</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272118464"/>
        <c:axId val="281252384"/>
      </c:barChart>
      <c:catAx>
        <c:axId val="272118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1252384"/>
        <c:crosses val="autoZero"/>
        <c:auto val="1"/>
        <c:lblAlgn val="ctr"/>
        <c:lblOffset val="100"/>
        <c:noMultiLvlLbl val="0"/>
      </c:catAx>
      <c:valAx>
        <c:axId val="281252384"/>
        <c:scaling>
          <c:orientation val="minMax"/>
        </c:scaling>
        <c:delete val="1"/>
        <c:axPos val="l"/>
        <c:numFmt formatCode="0%" sourceLinked="1"/>
        <c:majorTickMark val="none"/>
        <c:minorTickMark val="none"/>
        <c:tickLblPos val="none"/>
        <c:crossAx val="27211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Ind.23. % Recaudo Contribución Especial</a:t>
            </a:r>
            <a:endParaRPr lang="es-CO" b="0">
              <a:effectLst/>
            </a:endParaRPr>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junio'!$B$2:$C$2</c:f>
              <c:strCache>
                <c:ptCount val="2"/>
                <c:pt idx="0">
                  <c:v>Planeado</c:v>
                </c:pt>
                <c:pt idx="1">
                  <c:v>Ejecutado</c:v>
                </c:pt>
              </c:strCache>
            </c:strRef>
          </c:cat>
          <c:val>
            <c:numRef>
              <c:f>'GRAFICACION junio'!$B$27:$C$27</c:f>
              <c:numCache>
                <c:formatCode>0%</c:formatCode>
                <c:ptCount val="2"/>
                <c:pt idx="0">
                  <c:v>0.03</c:v>
                </c:pt>
                <c:pt idx="1">
                  <c:v>0.03</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281254016"/>
        <c:axId val="281251840"/>
      </c:barChart>
      <c:catAx>
        <c:axId val="281254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1251840"/>
        <c:crosses val="autoZero"/>
        <c:auto val="1"/>
        <c:lblAlgn val="ctr"/>
        <c:lblOffset val="100"/>
        <c:noMultiLvlLbl val="0"/>
      </c:catAx>
      <c:valAx>
        <c:axId val="281251840"/>
        <c:scaling>
          <c:orientation val="minMax"/>
        </c:scaling>
        <c:delete val="1"/>
        <c:axPos val="l"/>
        <c:numFmt formatCode="0%" sourceLinked="1"/>
        <c:majorTickMark val="none"/>
        <c:minorTickMark val="none"/>
        <c:tickLblPos val="none"/>
        <c:crossAx val="281254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overlay val="0"/>
      <c:spPr>
        <a:noFill/>
        <a:ln>
          <a:noFill/>
        </a:ln>
        <a:effectLst/>
      </c:spPr>
    </c:title>
    <c:autoTitleDeleted val="0"/>
    <c:plotArea>
      <c:layout>
        <c:manualLayout>
          <c:layoutTarget val="inner"/>
          <c:xMode val="edge"/>
          <c:yMode val="edge"/>
          <c:x val="3.2380925379114099E-2"/>
          <c:y val="0.28268518518518521"/>
          <c:w val="0.94063491321521231"/>
          <c:h val="0.61917468649752139"/>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'GRAFICACION junio'!$B$20:$C$20</c:f>
              <c:numCache>
                <c:formatCode>0%</c:formatCode>
                <c:ptCount val="2"/>
                <c:pt idx="0">
                  <c:v>0.7</c:v>
                </c:pt>
                <c:pt idx="1">
                  <c:v>0.7</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281253472"/>
        <c:axId val="281248576"/>
      </c:barChart>
      <c:catAx>
        <c:axId val="281253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1248576"/>
        <c:crosses val="autoZero"/>
        <c:auto val="1"/>
        <c:lblAlgn val="ctr"/>
        <c:lblOffset val="100"/>
        <c:noMultiLvlLbl val="0"/>
      </c:catAx>
      <c:valAx>
        <c:axId val="281248576"/>
        <c:scaling>
          <c:orientation val="minMax"/>
        </c:scaling>
        <c:delete val="1"/>
        <c:axPos val="l"/>
        <c:numFmt formatCode="0%" sourceLinked="1"/>
        <c:majorTickMark val="none"/>
        <c:minorTickMark val="none"/>
        <c:tickLblPos val="none"/>
        <c:crossAx val="281253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'GRAFICACION junio'!$B$21:$C$21</c:f>
              <c:numCache>
                <c:formatCode>0%</c:formatCode>
                <c:ptCount val="2"/>
                <c:pt idx="0">
                  <c:v>0.55000000000000004</c:v>
                </c:pt>
                <c:pt idx="1">
                  <c:v>0.55000000000000004</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281250208"/>
        <c:axId val="281248032"/>
      </c:barChart>
      <c:catAx>
        <c:axId val="28125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81248032"/>
        <c:crosses val="autoZero"/>
        <c:auto val="1"/>
        <c:lblAlgn val="ctr"/>
        <c:lblOffset val="100"/>
        <c:noMultiLvlLbl val="0"/>
      </c:catAx>
      <c:valAx>
        <c:axId val="281248032"/>
        <c:scaling>
          <c:orientation val="minMax"/>
        </c:scaling>
        <c:delete val="1"/>
        <c:axPos val="l"/>
        <c:numFmt formatCode="0%" sourceLinked="1"/>
        <c:majorTickMark val="none"/>
        <c:minorTickMark val="none"/>
        <c:tickLblPos val="none"/>
        <c:crossAx val="281250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junio'!$B$4:$G$4</c:f>
              <c:numCache>
                <c:formatCode>0</c:formatCode>
                <c:ptCount val="6"/>
                <c:pt idx="0">
                  <c:v>3</c:v>
                </c:pt>
                <c:pt idx="1">
                  <c:v>3</c:v>
                </c:pt>
                <c:pt idx="2">
                  <c:v>3</c:v>
                </c:pt>
                <c:pt idx="3">
                  <c:v>3</c:v>
                </c:pt>
                <c:pt idx="4">
                  <c:v>6</c:v>
                </c:pt>
                <c:pt idx="5">
                  <c:v>7</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149668752"/>
        <c:axId val="149669296"/>
      </c:barChart>
      <c:catAx>
        <c:axId val="149668752"/>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149669296"/>
        <c:crosses val="autoZero"/>
        <c:auto val="1"/>
        <c:lblAlgn val="ctr"/>
        <c:lblOffset val="100"/>
        <c:noMultiLvlLbl val="0"/>
      </c:catAx>
      <c:valAx>
        <c:axId val="149669296"/>
        <c:scaling>
          <c:orientation val="minMax"/>
        </c:scaling>
        <c:delete val="1"/>
        <c:axPos val="l"/>
        <c:numFmt formatCode="0" sourceLinked="1"/>
        <c:majorTickMark val="none"/>
        <c:minorTickMark val="none"/>
        <c:tickLblPos val="none"/>
        <c:crossAx val="149668752"/>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Ind.3. %  de actividades para la disminución de la informalidad</a:t>
            </a:r>
          </a:p>
        </c:rich>
      </c:tx>
      <c:layout>
        <c:manualLayout>
          <c:xMode val="edge"/>
          <c:yMode val="edge"/>
          <c:x val="0.21652777777777779"/>
          <c:y val="4.0605017729815271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junio'!$B$1:$G$2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junio'!$B$6:$G$6</c:f>
              <c:numCache>
                <c:formatCode>0</c:formatCode>
                <c:ptCount val="6"/>
                <c:pt idx="0">
                  <c:v>3</c:v>
                </c:pt>
                <c:pt idx="1">
                  <c:v>3</c:v>
                </c:pt>
                <c:pt idx="2">
                  <c:v>2</c:v>
                </c:pt>
                <c:pt idx="3">
                  <c:v>3</c:v>
                </c:pt>
                <c:pt idx="4">
                  <c:v>0</c:v>
                </c:pt>
                <c:pt idx="5">
                  <c:v>6</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149667120"/>
        <c:axId val="149667664"/>
      </c:barChart>
      <c:catAx>
        <c:axId val="149667120"/>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149667664"/>
        <c:crosses val="autoZero"/>
        <c:auto val="1"/>
        <c:lblAlgn val="ctr"/>
        <c:lblOffset val="100"/>
        <c:noMultiLvlLbl val="0"/>
      </c:catAx>
      <c:valAx>
        <c:axId val="149667664"/>
        <c:scaling>
          <c:orientation val="minMax"/>
        </c:scaling>
        <c:delete val="1"/>
        <c:axPos val="l"/>
        <c:numFmt formatCode="0" sourceLinked="1"/>
        <c:majorTickMark val="none"/>
        <c:minorTickMark val="none"/>
        <c:tickLblPos val="none"/>
        <c:crossAx val="149667120"/>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26" Type="http://schemas.openxmlformats.org/officeDocument/2006/relationships/chart" Target="../charts/chart47.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5" Type="http://schemas.openxmlformats.org/officeDocument/2006/relationships/chart" Target="../charts/chart46.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0</xdr:row>
      <xdr:rowOff>0</xdr:rowOff>
    </xdr:from>
    <xdr:to>
      <xdr:col>45</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32820</xdr:colOff>
      <xdr:row>3</xdr:row>
      <xdr:rowOff>27215</xdr:rowOff>
    </xdr:from>
    <xdr:to>
      <xdr:col>5</xdr:col>
      <xdr:colOff>0</xdr:colOff>
      <xdr:row>4</xdr:row>
      <xdr:rowOff>1197430</xdr:rowOff>
    </xdr:to>
    <xdr:pic>
      <xdr:nvPicPr>
        <xdr:cNvPr id="4" name="Imagen 3"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247650</xdr:colOff>
      <xdr:row>0</xdr:row>
      <xdr:rowOff>161925</xdr:rowOff>
    </xdr:from>
    <xdr:to>
      <xdr:col>14</xdr:col>
      <xdr:colOff>247650</xdr:colOff>
      <xdr:row>15</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112059</xdr:colOff>
      <xdr:row>16</xdr:row>
      <xdr:rowOff>156883</xdr:rowOff>
    </xdr:from>
    <xdr:to>
      <xdr:col>14</xdr:col>
      <xdr:colOff>112059</xdr:colOff>
      <xdr:row>32</xdr:row>
      <xdr:rowOff>42583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50</xdr:row>
      <xdr:rowOff>67236</xdr:rowOff>
    </xdr:from>
    <xdr:to>
      <xdr:col>14</xdr:col>
      <xdr:colOff>0</xdr:colOff>
      <xdr:row>64</xdr:row>
      <xdr:rowOff>143436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246529</xdr:colOff>
      <xdr:row>65</xdr:row>
      <xdr:rowOff>168088</xdr:rowOff>
    </xdr:from>
    <xdr:to>
      <xdr:col>13</xdr:col>
      <xdr:colOff>728382</xdr:colOff>
      <xdr:row>80</xdr:row>
      <xdr:rowOff>53788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257735</xdr:colOff>
      <xdr:row>81</xdr:row>
      <xdr:rowOff>100852</xdr:rowOff>
    </xdr:from>
    <xdr:to>
      <xdr:col>13</xdr:col>
      <xdr:colOff>739588</xdr:colOff>
      <xdr:row>95</xdr:row>
      <xdr:rowOff>177052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97</xdr:row>
      <xdr:rowOff>78441</xdr:rowOff>
    </xdr:from>
    <xdr:to>
      <xdr:col>13</xdr:col>
      <xdr:colOff>661147</xdr:colOff>
      <xdr:row>111</xdr:row>
      <xdr:rowOff>154641</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150579</xdr:colOff>
      <xdr:row>114</xdr:row>
      <xdr:rowOff>47625</xdr:rowOff>
    </xdr:from>
    <xdr:to>
      <xdr:col>13</xdr:col>
      <xdr:colOff>579204</xdr:colOff>
      <xdr:row>128</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377918</xdr:colOff>
      <xdr:row>82</xdr:row>
      <xdr:rowOff>47344</xdr:rowOff>
    </xdr:from>
    <xdr:to>
      <xdr:col>26</xdr:col>
      <xdr:colOff>377918</xdr:colOff>
      <xdr:row>96</xdr:row>
      <xdr:rowOff>123544</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275945</xdr:colOff>
      <xdr:row>130</xdr:row>
      <xdr:rowOff>61631</xdr:rowOff>
    </xdr:from>
    <xdr:to>
      <xdr:col>13</xdr:col>
      <xdr:colOff>466445</xdr:colOff>
      <xdr:row>144</xdr:row>
      <xdr:rowOff>137831</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22412</xdr:colOff>
      <xdr:row>145</xdr:row>
      <xdr:rowOff>123264</xdr:rowOff>
    </xdr:from>
    <xdr:to>
      <xdr:col>13</xdr:col>
      <xdr:colOff>504265</xdr:colOff>
      <xdr:row>160</xdr:row>
      <xdr:rowOff>8964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56029</xdr:colOff>
      <xdr:row>176</xdr:row>
      <xdr:rowOff>168089</xdr:rowOff>
    </xdr:from>
    <xdr:to>
      <xdr:col>13</xdr:col>
      <xdr:colOff>246529</xdr:colOff>
      <xdr:row>191</xdr:row>
      <xdr:rowOff>53789</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212912</xdr:colOff>
      <xdr:row>161</xdr:row>
      <xdr:rowOff>78441</xdr:rowOff>
    </xdr:from>
    <xdr:to>
      <xdr:col>13</xdr:col>
      <xdr:colOff>403412</xdr:colOff>
      <xdr:row>175</xdr:row>
      <xdr:rowOff>154641</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39781</xdr:rowOff>
    </xdr:from>
    <xdr:to>
      <xdr:col>6</xdr:col>
      <xdr:colOff>280147</xdr:colOff>
      <xdr:row>45</xdr:row>
      <xdr:rowOff>115981</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50987</xdr:colOff>
      <xdr:row>193</xdr:row>
      <xdr:rowOff>155761</xdr:rowOff>
    </xdr:from>
    <xdr:to>
      <xdr:col>13</xdr:col>
      <xdr:colOff>241487</xdr:colOff>
      <xdr:row>208</xdr:row>
      <xdr:rowOff>41461</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48</xdr:row>
      <xdr:rowOff>156181</xdr:rowOff>
    </xdr:from>
    <xdr:to>
      <xdr:col>6</xdr:col>
      <xdr:colOff>78861</xdr:colOff>
      <xdr:row>63</xdr:row>
      <xdr:rowOff>41881</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96</xdr:row>
      <xdr:rowOff>163886</xdr:rowOff>
    </xdr:from>
    <xdr:to>
      <xdr:col>5</xdr:col>
      <xdr:colOff>224116</xdr:colOff>
      <xdr:row>111</xdr:row>
      <xdr:rowOff>49586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112</xdr:row>
      <xdr:rowOff>89648</xdr:rowOff>
    </xdr:from>
    <xdr:to>
      <xdr:col>5</xdr:col>
      <xdr:colOff>201706</xdr:colOff>
      <xdr:row>126</xdr:row>
      <xdr:rowOff>165848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128</xdr:row>
      <xdr:rowOff>22413</xdr:rowOff>
    </xdr:from>
    <xdr:to>
      <xdr:col>5</xdr:col>
      <xdr:colOff>100853</xdr:colOff>
      <xdr:row>142</xdr:row>
      <xdr:rowOff>98613</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144</xdr:row>
      <xdr:rowOff>22411</xdr:rowOff>
    </xdr:from>
    <xdr:to>
      <xdr:col>5</xdr:col>
      <xdr:colOff>67235</xdr:colOff>
      <xdr:row>158</xdr:row>
      <xdr:rowOff>98611</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168088</xdr:rowOff>
    </xdr:from>
    <xdr:to>
      <xdr:col>5</xdr:col>
      <xdr:colOff>0</xdr:colOff>
      <xdr:row>175</xdr:row>
      <xdr:rowOff>53788</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194</xdr:row>
      <xdr:rowOff>56029</xdr:rowOff>
    </xdr:from>
    <xdr:to>
      <xdr:col>4</xdr:col>
      <xdr:colOff>179294</xdr:colOff>
      <xdr:row>208</xdr:row>
      <xdr:rowOff>132229</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176</xdr:row>
      <xdr:rowOff>134468</xdr:rowOff>
    </xdr:from>
    <xdr:to>
      <xdr:col>5</xdr:col>
      <xdr:colOff>179295</xdr:colOff>
      <xdr:row>192</xdr:row>
      <xdr:rowOff>179291</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64</xdr:row>
      <xdr:rowOff>123265</xdr:rowOff>
    </xdr:from>
    <xdr:to>
      <xdr:col>5</xdr:col>
      <xdr:colOff>347382</xdr:colOff>
      <xdr:row>79</xdr:row>
      <xdr:rowOff>8965</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81</xdr:row>
      <xdr:rowOff>33619</xdr:rowOff>
    </xdr:from>
    <xdr:to>
      <xdr:col>5</xdr:col>
      <xdr:colOff>235323</xdr:colOff>
      <xdr:row>95</xdr:row>
      <xdr:rowOff>109819</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292474</xdr:colOff>
      <xdr:row>0</xdr:row>
      <xdr:rowOff>161925</xdr:rowOff>
    </xdr:from>
    <xdr:to>
      <xdr:col>14</xdr:col>
      <xdr:colOff>292474</xdr:colOff>
      <xdr:row>15</xdr:row>
      <xdr:rowOff>47625</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156882</xdr:colOff>
      <xdr:row>33</xdr:row>
      <xdr:rowOff>44823</xdr:rowOff>
    </xdr:from>
    <xdr:to>
      <xdr:col>13</xdr:col>
      <xdr:colOff>638735</xdr:colOff>
      <xdr:row>48</xdr:row>
      <xdr:rowOff>154641</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3"/>
  <sheetViews>
    <sheetView topLeftCell="B1" workbookViewId="0">
      <selection activeCell="D97" sqref="D97"/>
    </sheetView>
  </sheetViews>
  <sheetFormatPr baseColWidth="10" defaultRowHeight="15" x14ac:dyDescent="0.25"/>
  <cols>
    <col min="2" max="2" width="84.28515625" customWidth="1"/>
  </cols>
  <sheetData>
    <row r="1" spans="2:9" x14ac:dyDescent="0.25">
      <c r="C1" s="670" t="s">
        <v>40</v>
      </c>
      <c r="D1" s="670"/>
      <c r="E1" s="670" t="s">
        <v>44</v>
      </c>
      <c r="F1" s="670"/>
      <c r="G1" s="670" t="s">
        <v>229</v>
      </c>
      <c r="H1" s="670"/>
    </row>
    <row r="2" spans="2:9" x14ac:dyDescent="0.25">
      <c r="C2" s="113" t="str">
        <f>+'2. PEI SEGUIMIENTO'!T10</f>
        <v>Planeado</v>
      </c>
      <c r="D2" s="113" t="str">
        <f>+'2. PEI SEGUIMIENTO'!T11</f>
        <v>Ejecutado</v>
      </c>
      <c r="E2" s="113" t="str">
        <f>+C2</f>
        <v>Planeado</v>
      </c>
      <c r="F2" s="113" t="str">
        <f t="shared" ref="F2:H2" si="0">+D2</f>
        <v>Ejecutado</v>
      </c>
      <c r="G2" s="113" t="str">
        <f t="shared" si="0"/>
        <v>Planeado</v>
      </c>
      <c r="H2" s="113" t="str">
        <f t="shared" si="0"/>
        <v>Ejecutado</v>
      </c>
    </row>
    <row r="3" spans="2:9" x14ac:dyDescent="0.25">
      <c r="B3" t="str">
        <f>+'2. PEI SEGUIMIENTO'!Q10</f>
        <v>1. % de socializaciones en politica sectorial realizadas</v>
      </c>
      <c r="C3" s="113">
        <f>+'2. PEI SEGUIMIENTO'!AJ10</f>
        <v>1</v>
      </c>
      <c r="D3" s="113">
        <f>+'2. PEI SEGUIMIENTO'!AJ11</f>
        <v>1</v>
      </c>
      <c r="E3" s="115">
        <f>+'2. PEI SEGUIMIENTO'!AJ13</f>
        <v>1</v>
      </c>
      <c r="F3" s="115">
        <f>+'2. PEI SEGUIMIENTO'!AJ14</f>
        <v>2</v>
      </c>
      <c r="G3" s="115">
        <f>+'2. PEI SEGUIMIENTO'!AJ16</f>
        <v>3</v>
      </c>
      <c r="H3" s="115">
        <f>+'2. PEI SEGUIMIENTO'!AJ17</f>
        <v>2</v>
      </c>
      <c r="I3" s="116">
        <v>1</v>
      </c>
    </row>
    <row r="4" spans="2:9" x14ac:dyDescent="0.25">
      <c r="B4" s="112" t="str">
        <f>+'2. PEI SEGUIMIENTO'!Q19</f>
        <v>2.  % Reuniones realizadas con autoridades</v>
      </c>
      <c r="C4" s="113">
        <f>+'2. PEI SEGUIMIENTO'!AJ19</f>
        <v>3</v>
      </c>
      <c r="D4" s="113">
        <f>+'2. PEI SEGUIMIENTO'!AJ20</f>
        <v>7</v>
      </c>
      <c r="E4" s="113">
        <f>+'2. PEI SEGUIMIENTO'!AJ22</f>
        <v>4</v>
      </c>
      <c r="F4" s="113">
        <f>+'2. PEI SEGUIMIENTO'!AJ23</f>
        <v>18</v>
      </c>
      <c r="G4" s="113">
        <f>+'2. PEI SEGUIMIENTO'!AJ25</f>
        <v>5</v>
      </c>
      <c r="H4" s="113">
        <f>+'2. PEI SEGUIMIENTO'!AJ26</f>
        <v>18</v>
      </c>
      <c r="I4" s="116">
        <v>2</v>
      </c>
    </row>
    <row r="5" spans="2:9" x14ac:dyDescent="0.25">
      <c r="B5" s="112" t="str">
        <f>+'2. PEI SEGUIMIENTO'!Q37</f>
        <v>4. % de socializaciones en normas vigentes realizadas.</v>
      </c>
      <c r="C5" s="113">
        <f>+'2. PEI SEGUIMIENTO'!AJ37</f>
        <v>1</v>
      </c>
      <c r="D5" s="113">
        <f>+'2. PEI SEGUIMIENTO'!AJ38</f>
        <v>1</v>
      </c>
      <c r="E5" s="113">
        <f>+'2. PEI SEGUIMIENTO'!AJ40</f>
        <v>1</v>
      </c>
      <c r="F5" s="113">
        <f>+'2. PEI SEGUIMIENTO'!AJ41</f>
        <v>2</v>
      </c>
      <c r="G5" s="113">
        <f>+'2. PEI SEGUIMIENTO'!AJ43</f>
        <v>3</v>
      </c>
      <c r="H5" s="113">
        <f>+'2. PEI SEGUIMIENTO'!AJ44</f>
        <v>3</v>
      </c>
      <c r="I5" s="116">
        <v>3</v>
      </c>
    </row>
    <row r="6" spans="2:9" x14ac:dyDescent="0.25">
      <c r="B6" s="112" t="str">
        <f>+'2. PEI SEGUIMIENTO'!Q46</f>
        <v>5. % de socializaciones a servidores</v>
      </c>
      <c r="C6" s="113">
        <f>+'2. PEI SEGUIMIENTO'!AJ46</f>
        <v>15</v>
      </c>
      <c r="D6" s="113">
        <f>+'2. PEI SEGUIMIENTO'!AJ47</f>
        <v>15</v>
      </c>
      <c r="E6" s="113">
        <f>+'2. PEI SEGUIMIENTO'!AJ49</f>
        <v>10</v>
      </c>
      <c r="F6" s="113">
        <f>+'2. PEI SEGUIMIENTO'!AJ50</f>
        <v>20</v>
      </c>
      <c r="G6" s="113">
        <f>+'2. PEI SEGUIMIENTO'!AJ52</f>
        <v>10</v>
      </c>
      <c r="H6" s="113">
        <f>+'2. PEI SEGUIMIENTO'!AJ53</f>
        <v>29</v>
      </c>
      <c r="I6" s="116">
        <v>4</v>
      </c>
    </row>
    <row r="7" spans="2:9" x14ac:dyDescent="0.25">
      <c r="B7" s="112" t="str">
        <f>+'2. PEI SEGUIMIENTO'!Q55</f>
        <v>6.  % Mesas de trabajo realizadas para identificar oportunidades de mejora</v>
      </c>
      <c r="C7" s="113">
        <f>+'2. PEI SEGUIMIENTO'!AJ55</f>
        <v>2</v>
      </c>
      <c r="D7" s="113">
        <f>+'2. PEI SEGUIMIENTO'!AJ56</f>
        <v>11</v>
      </c>
      <c r="E7" s="113">
        <f>+'2. PEI SEGUIMIENTO'!AJ58</f>
        <v>2</v>
      </c>
      <c r="F7" s="113">
        <f>+'2. PEI SEGUIMIENTO'!AJ59</f>
        <v>16</v>
      </c>
      <c r="G7" s="113">
        <f>+'2. PEI SEGUIMIENTO'!AJ61</f>
        <v>5</v>
      </c>
      <c r="H7" s="113">
        <f>+'2. PEI SEGUIMIENTO'!AJ62</f>
        <v>16</v>
      </c>
      <c r="I7" s="116">
        <v>5</v>
      </c>
    </row>
    <row r="8" spans="2:9" x14ac:dyDescent="0.25">
      <c r="B8" t="str">
        <f>+'2. PEI SEGUIMIENTO'!Q64</f>
        <v>7. % de tipos de vigilado con acciones preventivas implementadas para minimizar las condiciones de riesgo en seguridad</v>
      </c>
      <c r="C8" s="113" t="str">
        <f>+'2. PEI SEGUIMIENTO'!AJ64</f>
        <v/>
      </c>
      <c r="D8" s="113" t="str">
        <f>+'2. PEI SEGUIMIENTO'!AJ65</f>
        <v/>
      </c>
      <c r="E8" s="113">
        <f>+'2. PEI SEGUIMIENTO'!AJ67</f>
        <v>1</v>
      </c>
      <c r="F8" s="113">
        <f>+'2. PEI SEGUIMIENTO'!AJ68</f>
        <v>2</v>
      </c>
      <c r="G8" s="113" t="str">
        <f>+'2. PEI SEGUIMIENTO'!AJ70</f>
        <v/>
      </c>
      <c r="H8" s="113" t="str">
        <f>+'2. PEI SEGUIMIENTO'!AJ71</f>
        <v/>
      </c>
      <c r="I8" s="116">
        <v>6</v>
      </c>
    </row>
    <row r="9" spans="2:9" x14ac:dyDescent="0.25">
      <c r="B9" t="str">
        <f>+'2. PEI SEGUIMIENTO'!Q73</f>
        <v>8. % Indicadores de gestión en seguridad por tipo de vigilado implementados.</v>
      </c>
      <c r="C9" s="113" t="str">
        <f>+'2. PEI SEGUIMIENTO'!AJ73</f>
        <v/>
      </c>
      <c r="D9" s="113" t="str">
        <f>+'2. PEI SEGUIMIENTO'!AJ74</f>
        <v/>
      </c>
      <c r="E9" s="113" t="str">
        <f>+'2. PEI SEGUIMIENTO'!AJ76</f>
        <v/>
      </c>
      <c r="F9" s="113" t="str">
        <f>+'2. PEI SEGUIMIENTO'!AJ77</f>
        <v/>
      </c>
      <c r="G9" s="113" t="str">
        <f>+'2. PEI SEGUIMIENTO'!AJ79</f>
        <v/>
      </c>
      <c r="H9" s="113" t="str">
        <f>+'2. PEI SEGUIMIENTO'!AJ80</f>
        <v/>
      </c>
      <c r="I9" s="116">
        <v>7</v>
      </c>
    </row>
    <row r="10" spans="2:9" x14ac:dyDescent="0.25">
      <c r="B10" t="e">
        <f>+'2. PEI SEGUIMIENTO'!#REF!</f>
        <v>#REF!</v>
      </c>
      <c r="C10" s="113" t="e">
        <f>+'2. PEI SEGUIMIENTO'!#REF!</f>
        <v>#REF!</v>
      </c>
      <c r="D10" s="113" t="e">
        <f>+'2. PEI SEGUIMIENTO'!#REF!</f>
        <v>#REF!</v>
      </c>
      <c r="E10" s="113" t="e">
        <f>+'2. PEI SEGUIMIENTO'!#REF!</f>
        <v>#REF!</v>
      </c>
      <c r="F10" s="113" t="e">
        <f>+'2. PEI SEGUIMIENTO'!#REF!</f>
        <v>#REF!</v>
      </c>
      <c r="G10" s="113" t="e">
        <f>+'2. PEI SEGUIMIENTO'!#REF!</f>
        <v>#REF!</v>
      </c>
      <c r="H10" s="113" t="e">
        <f>+'2. PEI SEGUIMIENTO'!#REF!</f>
        <v>#REF!</v>
      </c>
      <c r="I10" s="116">
        <v>8</v>
      </c>
    </row>
    <row r="11" spans="2:9" x14ac:dyDescent="0.25">
      <c r="B11" t="str">
        <f>+'2. PEI SEGUIMIENTO'!Q82</f>
        <v>9. % Indicadores en competitividad empresarial implementados</v>
      </c>
      <c r="C11" s="113" t="str">
        <f>+'2. PEI SEGUIMIENTO'!AJ82</f>
        <v/>
      </c>
      <c r="D11" s="113" t="str">
        <f>+'2. PEI SEGUIMIENTO'!AJ83</f>
        <v/>
      </c>
      <c r="E11" s="113" t="str">
        <f>+'2. PEI SEGUIMIENTO'!AJ85</f>
        <v/>
      </c>
      <c r="F11" s="113" t="str">
        <f>+'2. PEI SEGUIMIENTO'!AJ86</f>
        <v/>
      </c>
      <c r="G11" s="113" t="str">
        <f>+'2. PEI SEGUIMIENTO'!AJ88</f>
        <v/>
      </c>
      <c r="H11" s="113" t="str">
        <f>+'2. PEI SEGUIMIENTO'!AJ89</f>
        <v/>
      </c>
      <c r="I11" s="116">
        <v>9</v>
      </c>
    </row>
    <row r="12" spans="2:9" x14ac:dyDescent="0.25">
      <c r="B12" t="str">
        <f>+'2. PEI SEGUIMIENTO'!Q91</f>
        <v>10. % Cobertura de supervisión de la SPT a nivel nacional</v>
      </c>
      <c r="C12" s="113">
        <f>+'2. PEI SEGUIMIENTO'!AJ91</f>
        <v>32</v>
      </c>
      <c r="D12" s="113" t="e">
        <f>+'2. PEI SEGUIMIENTO'!#REF!</f>
        <v>#REF!</v>
      </c>
    </row>
    <row r="13" spans="2:9" x14ac:dyDescent="0.25">
      <c r="B13" t="str">
        <f>+'2. PEI SEGUIMIENTO'!Q94</f>
        <v>11. % Visitas de inspección realizadas PGS</v>
      </c>
      <c r="C13" s="113">
        <f>+'2. PEI SEGUIMIENTO'!AJ94</f>
        <v>153</v>
      </c>
      <c r="D13" s="113">
        <f>+'2. PEI SEGUIMIENTO'!AJ92</f>
        <v>24</v>
      </c>
      <c r="E13" s="113">
        <f>+'2. PEI SEGUIMIENTO'!AJ97</f>
        <v>66</v>
      </c>
      <c r="F13" s="113">
        <f>+'2. PEI SEGUIMIENTO'!AJ98</f>
        <v>65</v>
      </c>
      <c r="G13" s="113">
        <f>+'2. PEI SEGUIMIENTO'!AJ100</f>
        <v>515</v>
      </c>
      <c r="H13" s="113">
        <f>+'2. PEI SEGUIMIENTO'!AJ101</f>
        <v>490</v>
      </c>
    </row>
    <row r="14" spans="2:9" x14ac:dyDescent="0.25">
      <c r="B14" t="str">
        <f>+'2. PEI SEGUIMIENTO'!Q103</f>
        <v>12. % Operadores portuarios registrados</v>
      </c>
      <c r="C14" s="112">
        <v>1</v>
      </c>
      <c r="D14" s="112">
        <v>0.13</v>
      </c>
    </row>
    <row r="15" spans="2:9" x14ac:dyDescent="0.25">
      <c r="B15" t="str">
        <f>+'2. PEI SEGUIMIENTO'!Q104</f>
        <v>13. Boletines publicados</v>
      </c>
      <c r="C15" s="113">
        <f>+'2. PEI SEGUIMIENTO'!AJ104</f>
        <v>1</v>
      </c>
      <c r="D15" s="113">
        <f>+'2. PEI SEGUIMIENTO'!AJ95</f>
        <v>127</v>
      </c>
    </row>
    <row r="16" spans="2:9" x14ac:dyDescent="0.25">
      <c r="B16" t="str">
        <f>+'2. PEI SEGUIMIENTO'!Q107</f>
        <v>14. Tiempo promedio respuesta PQRs</v>
      </c>
      <c r="C16">
        <f>+'2. PEI SEGUIMIENTO'!AG107</f>
        <v>14</v>
      </c>
      <c r="D16" s="117">
        <f>+'2. PEI SEGUIMIENTO'!AJ107</f>
        <v>13</v>
      </c>
      <c r="E16">
        <f>+'2. PEI SEGUIMIENTO'!AG108</f>
        <v>8</v>
      </c>
      <c r="F16" s="117">
        <f>+'2. PEI SEGUIMIENTO'!AJ108</f>
        <v>12.333333333333334</v>
      </c>
      <c r="G16">
        <f>+'2. PEI SEGUIMIENTO'!AG109</f>
        <v>35</v>
      </c>
      <c r="H16" s="117">
        <f>+'2. PEI SEGUIMIENTO'!AJ109</f>
        <v>31.666666666666668</v>
      </c>
    </row>
    <row r="18" spans="2:4" x14ac:dyDescent="0.25">
      <c r="B18" t="s">
        <v>204</v>
      </c>
      <c r="C18" s="113">
        <f>+'2. PEI SEGUIMIENTO'!AG110</f>
        <v>2</v>
      </c>
      <c r="D18" s="117" t="e">
        <f>+'2. PEI SEGUIMIENTO'!#REF!</f>
        <v>#REF!</v>
      </c>
    </row>
    <row r="19" spans="2:4" x14ac:dyDescent="0.25">
      <c r="B19" t="s">
        <v>217</v>
      </c>
      <c r="C19" t="s">
        <v>230</v>
      </c>
    </row>
    <row r="20" spans="2:4" x14ac:dyDescent="0.25">
      <c r="B20" t="s">
        <v>218</v>
      </c>
      <c r="C20" t="s">
        <v>230</v>
      </c>
    </row>
    <row r="21" spans="2:4" x14ac:dyDescent="0.25">
      <c r="B21" t="s">
        <v>219</v>
      </c>
      <c r="C21" s="114">
        <f>+'2. PEI SEGUIMIENTO'!AG113</f>
        <v>0.91</v>
      </c>
      <c r="D21" s="112" t="str">
        <f>+'2. PEI SEGUIMIENTO'!V113</f>
        <v xml:space="preserve"> </v>
      </c>
    </row>
    <row r="22" spans="2:4" x14ac:dyDescent="0.25">
      <c r="B22" t="s">
        <v>220</v>
      </c>
      <c r="C22" s="114">
        <f>+'2. PEI SEGUIMIENTO'!AG114</f>
        <v>1</v>
      </c>
      <c r="D22" s="112">
        <v>0.42</v>
      </c>
    </row>
    <row r="23" spans="2:4" x14ac:dyDescent="0.25">
      <c r="B23" t="s">
        <v>221</v>
      </c>
      <c r="C23" s="114">
        <f>+'2. PEI SEGUIMIENTO'!AG115</f>
        <v>1</v>
      </c>
      <c r="D23" s="127">
        <f>+'2. PEI SEGUIMIENTO'!W115</f>
        <v>0</v>
      </c>
    </row>
    <row r="24" spans="2:4" x14ac:dyDescent="0.25">
      <c r="B24" t="s">
        <v>222</v>
      </c>
      <c r="C24" s="114">
        <f>+'2. PEI SEGUIMIENTO'!AG116</f>
        <v>1</v>
      </c>
      <c r="D24" s="112">
        <f>+'2. PEI SEGUIMIENTO'!W116</f>
        <v>0.75</v>
      </c>
    </row>
    <row r="25" spans="2:4" x14ac:dyDescent="0.25">
      <c r="B25" t="s">
        <v>223</v>
      </c>
      <c r="C25" s="114">
        <f>+'2. PEI SEGUIMIENTO'!AG117</f>
        <v>1</v>
      </c>
      <c r="D25" s="112">
        <f>+'2. PEI SEGUIMIENTO'!W117</f>
        <v>0.1</v>
      </c>
    </row>
    <row r="26" spans="2:4" x14ac:dyDescent="0.25">
      <c r="B26" t="s">
        <v>224</v>
      </c>
      <c r="C26" t="s">
        <v>230</v>
      </c>
    </row>
    <row r="27" spans="2:4" x14ac:dyDescent="0.25">
      <c r="B27" t="s">
        <v>225</v>
      </c>
      <c r="C27" s="112">
        <f>+'2. PEI SEGUIMIENTO'!AJ119</f>
        <v>0.11700000000000001</v>
      </c>
      <c r="D27" s="112"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opLeftCell="AR1" workbookViewId="0">
      <selection activeCell="BC12" sqref="BC12"/>
    </sheetView>
  </sheetViews>
  <sheetFormatPr baseColWidth="10" defaultRowHeight="12" outlineLevelCol="1" x14ac:dyDescent="0.25"/>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8"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8" hidden="1" customWidth="1" outlineLevel="1"/>
    <col min="21" max="21" width="15.140625" style="18"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x14ac:dyDescent="0.25">
      <c r="C1" s="1"/>
      <c r="D1" s="2"/>
      <c r="E1" s="1"/>
      <c r="F1" s="3"/>
      <c r="J1" s="2"/>
      <c r="K1" s="3"/>
      <c r="P1" s="2"/>
      <c r="T1" s="4"/>
      <c r="V1" s="18"/>
      <c r="Z1" s="712" t="s">
        <v>98</v>
      </c>
      <c r="AA1" s="713"/>
      <c r="AB1" s="714"/>
      <c r="AC1" s="81"/>
      <c r="AD1" s="81"/>
      <c r="AE1" s="81"/>
      <c r="AF1" s="81"/>
      <c r="AG1" s="81"/>
      <c r="AH1" s="81"/>
      <c r="AI1" s="81"/>
      <c r="AJ1" s="81"/>
      <c r="AK1" s="81"/>
      <c r="AL1" s="81"/>
      <c r="AM1" s="82"/>
      <c r="AN1" s="10"/>
      <c r="AO1" s="10"/>
      <c r="AP1" s="10"/>
      <c r="AQ1" s="10"/>
      <c r="AR1" s="10"/>
      <c r="AS1" s="10"/>
      <c r="AT1" s="10"/>
      <c r="AU1" s="10"/>
      <c r="AV1" s="10"/>
      <c r="AW1" s="10"/>
    </row>
    <row r="2" spans="1:51" ht="12.75" thickBot="1" x14ac:dyDescent="0.3">
      <c r="C2" s="1"/>
      <c r="D2" s="2"/>
      <c r="E2" s="1"/>
      <c r="F2" s="3"/>
      <c r="J2" s="2"/>
      <c r="K2" s="3"/>
      <c r="P2" s="2"/>
      <c r="T2" s="4"/>
      <c r="V2" s="18"/>
      <c r="Z2" s="136" t="s">
        <v>99</v>
      </c>
      <c r="AA2" s="137" t="s">
        <v>100</v>
      </c>
      <c r="AB2" s="138" t="s">
        <v>101</v>
      </c>
      <c r="AC2" s="81"/>
      <c r="AD2" s="81"/>
      <c r="AE2" s="81"/>
      <c r="AF2" s="81"/>
      <c r="AG2" s="81"/>
      <c r="AH2" s="81"/>
      <c r="AI2" s="81"/>
      <c r="AJ2" s="81"/>
      <c r="AK2" s="129"/>
      <c r="AL2" s="129"/>
      <c r="AM2" s="129"/>
      <c r="AN2" s="10"/>
      <c r="AO2" s="10"/>
      <c r="AP2" s="10"/>
      <c r="AQ2" s="10"/>
      <c r="AR2" s="10"/>
      <c r="AS2" s="10"/>
      <c r="AT2" s="10"/>
      <c r="AU2" s="10"/>
      <c r="AV2" s="10"/>
      <c r="AW2" s="10"/>
    </row>
    <row r="3" spans="1:51" x14ac:dyDescent="0.25">
      <c r="C3" s="1"/>
      <c r="D3" s="2"/>
      <c r="E3" s="1"/>
      <c r="F3" s="3"/>
      <c r="J3" s="2"/>
      <c r="K3" s="3"/>
      <c r="P3" s="2"/>
      <c r="T3" s="4"/>
      <c r="V3" s="18"/>
      <c r="Z3" s="139">
        <v>0</v>
      </c>
      <c r="AA3" s="140">
        <v>0.65</v>
      </c>
      <c r="AB3" s="141" t="s">
        <v>102</v>
      </c>
      <c r="AC3" s="81"/>
      <c r="AD3" s="81"/>
      <c r="AE3" s="81"/>
      <c r="AF3" s="81"/>
      <c r="AG3" s="81"/>
      <c r="AH3" s="81"/>
      <c r="AI3" s="81"/>
      <c r="AJ3" s="81"/>
      <c r="AK3" s="129"/>
      <c r="AL3" s="129"/>
      <c r="AM3" s="129"/>
      <c r="AN3" s="10"/>
      <c r="AO3" s="10"/>
      <c r="AP3" s="10"/>
      <c r="AQ3" s="10"/>
      <c r="AR3" s="10"/>
      <c r="AS3" s="10"/>
      <c r="AT3" s="10"/>
      <c r="AU3" s="10"/>
      <c r="AV3" s="10"/>
      <c r="AW3" s="10"/>
    </row>
    <row r="4" spans="1:51" ht="24" x14ac:dyDescent="0.25">
      <c r="C4" s="1"/>
      <c r="D4" s="2"/>
      <c r="E4" s="1"/>
      <c r="F4" s="3"/>
      <c r="J4" s="2"/>
      <c r="K4" s="3"/>
      <c r="L4" s="715" t="s">
        <v>231</v>
      </c>
      <c r="M4" s="715"/>
      <c r="N4" s="715"/>
      <c r="O4" s="715"/>
      <c r="P4" s="715"/>
      <c r="Q4" s="715"/>
      <c r="R4" s="715"/>
      <c r="S4" s="715"/>
      <c r="T4" s="715"/>
      <c r="U4" s="715"/>
      <c r="V4" s="715"/>
      <c r="W4" s="715"/>
      <c r="X4" s="715"/>
      <c r="Y4" s="716"/>
      <c r="Z4" s="76">
        <v>0.65010000000000001</v>
      </c>
      <c r="AA4" s="45">
        <v>0.85</v>
      </c>
      <c r="AB4" s="77" t="s">
        <v>104</v>
      </c>
      <c r="AC4" s="81"/>
      <c r="AD4" s="81"/>
      <c r="AE4" s="81"/>
      <c r="AF4" s="81"/>
      <c r="AG4" s="81"/>
      <c r="AH4" s="81"/>
      <c r="AI4" s="81"/>
      <c r="AJ4" s="81"/>
      <c r="AK4" s="81"/>
      <c r="AL4" s="81"/>
      <c r="AM4" s="82"/>
      <c r="AN4" s="10"/>
      <c r="AO4" s="10"/>
      <c r="AP4" s="10"/>
      <c r="AQ4" s="10"/>
      <c r="AR4" s="10"/>
      <c r="AS4" s="10"/>
      <c r="AT4" s="10"/>
      <c r="AU4" s="10"/>
      <c r="AV4" s="10"/>
      <c r="AW4" s="10"/>
    </row>
    <row r="5" spans="1:51" ht="24" x14ac:dyDescent="0.25">
      <c r="A5" s="46"/>
      <c r="B5" s="46"/>
      <c r="C5" s="47" t="s">
        <v>103</v>
      </c>
      <c r="D5" s="33"/>
      <c r="E5" s="33"/>
      <c r="F5" s="33"/>
      <c r="G5" s="33"/>
      <c r="H5" s="33"/>
      <c r="I5" s="33"/>
      <c r="J5" s="33"/>
      <c r="K5" s="33"/>
      <c r="L5" s="33"/>
      <c r="M5" s="33"/>
      <c r="N5" s="33"/>
      <c r="O5" s="33"/>
      <c r="P5" s="33"/>
      <c r="Q5" s="33"/>
      <c r="R5" s="33"/>
      <c r="S5" s="33"/>
      <c r="T5" s="33"/>
      <c r="U5" s="48" t="s">
        <v>46</v>
      </c>
      <c r="V5" s="48" t="s">
        <v>46</v>
      </c>
      <c r="W5" s="33"/>
      <c r="X5" s="33"/>
      <c r="Y5" s="49"/>
      <c r="Z5" s="178">
        <v>0.85009999999999997</v>
      </c>
      <c r="AA5" s="179">
        <v>1</v>
      </c>
      <c r="AB5" s="180" t="s">
        <v>105</v>
      </c>
      <c r="AC5" s="83"/>
      <c r="AD5" s="83"/>
      <c r="AE5" s="83"/>
      <c r="AF5" s="83"/>
      <c r="AG5" s="83"/>
      <c r="AH5" s="83"/>
      <c r="AI5" s="83"/>
      <c r="AJ5" s="83"/>
      <c r="AK5" s="81"/>
      <c r="AL5" s="81"/>
      <c r="AM5" s="82"/>
      <c r="AN5" s="10"/>
      <c r="AO5" s="10"/>
      <c r="AP5" s="10"/>
      <c r="AQ5" s="10"/>
      <c r="AR5" s="10"/>
      <c r="AS5" s="10"/>
      <c r="AT5" s="10"/>
      <c r="AU5" s="10"/>
      <c r="AV5" s="10"/>
      <c r="AW5" s="10"/>
    </row>
    <row r="6" spans="1:51" x14ac:dyDescent="0.25">
      <c r="C6" s="1"/>
      <c r="D6" s="2"/>
      <c r="E6" s="1"/>
      <c r="F6" s="3"/>
      <c r="J6" s="2"/>
      <c r="K6" s="3"/>
      <c r="P6" s="2"/>
      <c r="T6" s="4"/>
      <c r="V6" s="18"/>
      <c r="Z6" s="3"/>
      <c r="AA6" s="81"/>
      <c r="AB6" s="81"/>
      <c r="AC6" s="81"/>
      <c r="AD6" s="81"/>
      <c r="AE6" s="81"/>
      <c r="AF6" s="81"/>
      <c r="AG6" s="81"/>
      <c r="AH6" s="81"/>
      <c r="AI6" s="81"/>
      <c r="AJ6" s="81"/>
      <c r="AK6" s="81"/>
      <c r="AL6" s="81"/>
      <c r="AM6" s="82"/>
      <c r="AN6" s="10"/>
      <c r="AO6" s="10"/>
      <c r="AP6" s="10"/>
      <c r="AQ6" s="10"/>
      <c r="AR6" s="10"/>
      <c r="AS6" s="10"/>
      <c r="AT6" s="10"/>
      <c r="AU6" s="10"/>
      <c r="AV6" s="10"/>
      <c r="AW6" s="10"/>
    </row>
    <row r="7" spans="1:51" ht="12" customHeight="1" x14ac:dyDescent="0.25">
      <c r="C7" s="717" t="s">
        <v>106</v>
      </c>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row>
    <row r="8" spans="1:51" ht="12" customHeight="1" thickBot="1" x14ac:dyDescent="0.3">
      <c r="C8" s="1"/>
      <c r="D8" s="2"/>
      <c r="E8" s="1"/>
      <c r="F8" s="3"/>
      <c r="J8" s="2"/>
      <c r="K8" s="3"/>
      <c r="P8" s="2"/>
      <c r="R8" s="8"/>
      <c r="S8" s="8"/>
      <c r="T8" s="8"/>
      <c r="V8" s="18"/>
      <c r="Z8" s="3"/>
      <c r="AA8" s="81"/>
      <c r="AB8" s="81"/>
      <c r="AC8" s="81"/>
      <c r="AD8" s="81"/>
      <c r="AE8" s="81"/>
      <c r="AF8" s="81"/>
      <c r="AG8" s="81"/>
      <c r="AH8" s="81"/>
      <c r="AI8" s="181" t="s">
        <v>227</v>
      </c>
      <c r="AJ8" s="181" t="s">
        <v>228</v>
      </c>
      <c r="AK8" s="181">
        <v>3</v>
      </c>
      <c r="AL8" s="81"/>
      <c r="AM8" s="82"/>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x14ac:dyDescent="0.25">
      <c r="C9" s="723" t="s">
        <v>107</v>
      </c>
      <c r="D9" s="723" t="s">
        <v>108</v>
      </c>
      <c r="E9" s="723" t="s">
        <v>109</v>
      </c>
      <c r="F9" s="723" t="s">
        <v>110</v>
      </c>
      <c r="G9" s="725" t="s">
        <v>90</v>
      </c>
      <c r="H9" s="725" t="s">
        <v>0</v>
      </c>
      <c r="I9" s="729" t="s">
        <v>1</v>
      </c>
      <c r="J9" s="731" t="s">
        <v>2</v>
      </c>
      <c r="K9" s="671" t="s">
        <v>3</v>
      </c>
      <c r="L9" s="671" t="s">
        <v>4</v>
      </c>
      <c r="M9" s="671" t="s">
        <v>5</v>
      </c>
      <c r="N9" s="671" t="s">
        <v>6</v>
      </c>
      <c r="O9" s="671" t="s">
        <v>7</v>
      </c>
      <c r="P9" s="671"/>
      <c r="Q9" s="718" t="s">
        <v>8</v>
      </c>
      <c r="R9" s="718" t="s">
        <v>9</v>
      </c>
      <c r="S9" s="718" t="s">
        <v>10</v>
      </c>
      <c r="T9" s="718" t="s">
        <v>11</v>
      </c>
      <c r="U9" s="727" t="s">
        <v>12</v>
      </c>
      <c r="V9" s="718" t="s">
        <v>13</v>
      </c>
      <c r="W9" s="718" t="s">
        <v>14</v>
      </c>
      <c r="X9" s="718" t="s">
        <v>15</v>
      </c>
      <c r="Y9" s="720" t="s">
        <v>16</v>
      </c>
      <c r="Z9" s="720"/>
      <c r="AA9" s="720" t="s">
        <v>261</v>
      </c>
      <c r="AB9" s="720"/>
      <c r="AC9" s="720"/>
      <c r="AD9" s="720"/>
      <c r="AE9" s="720"/>
      <c r="AF9" s="720"/>
      <c r="AG9" s="720"/>
      <c r="AH9" s="720"/>
      <c r="AI9" s="720"/>
      <c r="AJ9" s="720"/>
      <c r="AK9" s="720"/>
      <c r="AL9" s="720"/>
      <c r="AM9" s="182"/>
      <c r="AN9" s="720" t="s">
        <v>262</v>
      </c>
      <c r="AO9" s="720"/>
      <c r="AP9" s="720"/>
      <c r="AQ9" s="720"/>
      <c r="AR9" s="720"/>
      <c r="AS9" s="720"/>
      <c r="AT9" s="720"/>
      <c r="AU9" s="720"/>
      <c r="AV9" s="720"/>
      <c r="AW9" s="722"/>
      <c r="AX9" s="176"/>
    </row>
    <row r="10" spans="1:51" s="33" customFormat="1" ht="24.75" thickBot="1" x14ac:dyDescent="0.3">
      <c r="C10" s="724"/>
      <c r="D10" s="724"/>
      <c r="E10" s="724"/>
      <c r="F10" s="724"/>
      <c r="G10" s="726"/>
      <c r="H10" s="726"/>
      <c r="I10" s="730"/>
      <c r="J10" s="732"/>
      <c r="K10" s="672"/>
      <c r="L10" s="672"/>
      <c r="M10" s="672"/>
      <c r="N10" s="672"/>
      <c r="O10" s="177" t="s">
        <v>18</v>
      </c>
      <c r="P10" s="177" t="s">
        <v>19</v>
      </c>
      <c r="Q10" s="719"/>
      <c r="R10" s="719"/>
      <c r="S10" s="719"/>
      <c r="T10" s="719"/>
      <c r="U10" s="728"/>
      <c r="V10" s="719"/>
      <c r="W10" s="719"/>
      <c r="X10" s="719"/>
      <c r="Y10" s="721"/>
      <c r="Z10" s="721"/>
      <c r="AA10" s="143" t="s">
        <v>20</v>
      </c>
      <c r="AB10" s="143" t="s">
        <v>21</v>
      </c>
      <c r="AC10" s="143" t="s">
        <v>22</v>
      </c>
      <c r="AD10" s="134" t="s">
        <v>23</v>
      </c>
      <c r="AE10" s="134" t="s">
        <v>24</v>
      </c>
      <c r="AF10" s="134" t="s">
        <v>25</v>
      </c>
      <c r="AG10" s="134" t="s">
        <v>26</v>
      </c>
      <c r="AH10" s="134" t="s">
        <v>27</v>
      </c>
      <c r="AI10" s="134" t="s">
        <v>28</v>
      </c>
      <c r="AJ10" s="134" t="s">
        <v>29</v>
      </c>
      <c r="AK10" s="134" t="s">
        <v>30</v>
      </c>
      <c r="AL10" s="134" t="s">
        <v>31</v>
      </c>
      <c r="AM10" s="183" t="s">
        <v>17</v>
      </c>
      <c r="AN10" s="143" t="s">
        <v>187</v>
      </c>
      <c r="AO10" s="143" t="s">
        <v>23</v>
      </c>
      <c r="AP10" s="143" t="s">
        <v>188</v>
      </c>
      <c r="AQ10" s="143" t="s">
        <v>189</v>
      </c>
      <c r="AR10" s="143" t="s">
        <v>190</v>
      </c>
      <c r="AS10" s="143" t="s">
        <v>191</v>
      </c>
      <c r="AT10" s="143" t="s">
        <v>192</v>
      </c>
      <c r="AU10" s="143" t="s">
        <v>193</v>
      </c>
      <c r="AV10" s="143" t="s">
        <v>194</v>
      </c>
      <c r="AW10" s="135" t="s">
        <v>195</v>
      </c>
    </row>
    <row r="11" spans="1:51" s="33" customFormat="1" x14ac:dyDescent="0.25">
      <c r="C11" s="108"/>
      <c r="D11" s="108"/>
      <c r="E11" s="108"/>
      <c r="F11" s="162"/>
      <c r="G11" s="155"/>
      <c r="H11" s="155"/>
      <c r="I11" s="155"/>
      <c r="J11" s="155"/>
      <c r="K11" s="162"/>
      <c r="L11" s="162"/>
      <c r="M11" s="130"/>
      <c r="N11" s="108"/>
      <c r="O11" s="108"/>
      <c r="P11" s="108"/>
      <c r="Q11" s="175"/>
      <c r="R11" s="175"/>
      <c r="S11" s="175"/>
      <c r="T11" s="175"/>
      <c r="U11" s="131"/>
      <c r="V11" s="175"/>
      <c r="W11" s="175"/>
      <c r="X11" s="175"/>
      <c r="Y11" s="132"/>
      <c r="Z11" s="174"/>
      <c r="AA11" s="184"/>
      <c r="AB11" s="184"/>
      <c r="AC11" s="184"/>
      <c r="AD11" s="184"/>
      <c r="AE11" s="184"/>
      <c r="AF11" s="184"/>
      <c r="AG11" s="184"/>
      <c r="AH11" s="184"/>
      <c r="AI11" s="184"/>
      <c r="AJ11" s="184"/>
      <c r="AK11" s="184"/>
      <c r="AL11" s="184"/>
      <c r="AM11" s="133"/>
      <c r="AN11" s="132"/>
      <c r="AO11" s="132"/>
      <c r="AP11" s="132"/>
      <c r="AQ11" s="132"/>
      <c r="AR11" s="132"/>
      <c r="AS11" s="132"/>
      <c r="AT11" s="132"/>
      <c r="AU11" s="132"/>
      <c r="AV11" s="132"/>
      <c r="AW11" s="132"/>
    </row>
    <row r="12" spans="1:51" s="33" customFormat="1" ht="12" customHeight="1" x14ac:dyDescent="0.25">
      <c r="C12" s="707" t="s">
        <v>111</v>
      </c>
      <c r="D12" s="685" t="s">
        <v>112</v>
      </c>
      <c r="E12" s="682">
        <v>0.7</v>
      </c>
      <c r="F12" s="710" t="s">
        <v>113</v>
      </c>
      <c r="G12" s="710" t="s">
        <v>32</v>
      </c>
      <c r="H12" s="710" t="s">
        <v>33</v>
      </c>
      <c r="I12" s="711">
        <v>0.2</v>
      </c>
      <c r="J12" s="692" t="s">
        <v>34</v>
      </c>
      <c r="K12" s="699">
        <v>0.5</v>
      </c>
      <c r="L12" s="700" t="s">
        <v>35</v>
      </c>
      <c r="M12" s="693" t="s">
        <v>36</v>
      </c>
      <c r="N12" s="685" t="s">
        <v>37</v>
      </c>
      <c r="O12" s="685" t="s">
        <v>38</v>
      </c>
      <c r="P12" s="685">
        <f>+SUM(P101:P107)</f>
        <v>7667</v>
      </c>
      <c r="Q12" s="682">
        <v>1</v>
      </c>
      <c r="R12" s="696">
        <v>1</v>
      </c>
      <c r="S12" s="696">
        <v>1</v>
      </c>
      <c r="T12" s="696">
        <v>1</v>
      </c>
      <c r="U12" s="682">
        <v>1</v>
      </c>
      <c r="V12" s="685" t="s">
        <v>215</v>
      </c>
      <c r="W12" s="685" t="s">
        <v>214</v>
      </c>
      <c r="X12" s="685" t="s">
        <v>39</v>
      </c>
      <c r="Y12" s="673" t="s">
        <v>40</v>
      </c>
      <c r="Z12" s="7" t="s">
        <v>41</v>
      </c>
      <c r="AA12" s="34"/>
      <c r="AB12" s="34">
        <v>1</v>
      </c>
      <c r="AC12" s="34">
        <v>1</v>
      </c>
      <c r="AD12" s="34">
        <v>1</v>
      </c>
      <c r="AE12" s="34"/>
      <c r="AF12" s="34"/>
      <c r="AG12" s="34"/>
      <c r="AH12" s="34">
        <v>1</v>
      </c>
      <c r="AI12" s="34"/>
      <c r="AJ12" s="34"/>
      <c r="AK12" s="34">
        <v>1</v>
      </c>
      <c r="AL12" s="34"/>
      <c r="AM12" s="689">
        <f>SUM(AA12:AL12)</f>
        <v>5</v>
      </c>
      <c r="AN12" s="34">
        <f>IF(AN$8&lt;=$AJ$8,IF(SUM($Z12:AC12)=0,"",SUM($Z12:AC12)),"")</f>
        <v>2</v>
      </c>
      <c r="AO12" s="34">
        <f>IF(AO$8&lt;=$AJ$8,IF(SUM($Z12:AD12)=0,"",SUM($Z12:AD12)),"")</f>
        <v>3</v>
      </c>
      <c r="AP12" s="34">
        <f>IF(AP$8&lt;=$AJ$8,IF(SUM($Z12:AE12)=0,"",SUM($Z12:AE12)),"")</f>
        <v>3</v>
      </c>
      <c r="AQ12" s="34">
        <f>IF(AQ$8&lt;=$AJ$8,IF(SUM($Z12:AF12)=0,"",SUM($Z12:AF12)),"")</f>
        <v>3</v>
      </c>
      <c r="AR12" s="34">
        <f>IF(AR$8&lt;=$AJ$8,IF(SUM($Z12:AG12)=0,"",SUM($Z12:AG12)),"")</f>
        <v>3</v>
      </c>
      <c r="AS12" s="34">
        <f>IF(AS$8&lt;=$AJ$8,IF(SUM($Z12:AH12)=0,"",SUM($Z12:AH12)),"")</f>
        <v>4</v>
      </c>
      <c r="AT12" s="34">
        <f>IF(AT$8&lt;=$AJ$8,IF(SUM($Z12:AI12)=0,"",SUM($Z12:AI12)),"")</f>
        <v>4</v>
      </c>
      <c r="AU12" s="34">
        <f>IF(AU$8&lt;=$AJ$8,IF(SUM($Z12:AJ12)=0,"",SUM($Z12:AJ12)),"")</f>
        <v>4</v>
      </c>
      <c r="AV12" s="34">
        <f>IF(AV$8&lt;=$AJ$8,IF(SUM($Z12:AK12)=0,"",SUM($Z12:AK12)),"")</f>
        <v>5</v>
      </c>
      <c r="AW12" s="34">
        <f>IF(AW$8&lt;=$AJ$8,IF(SUM($Z12:AL12)=0,"",SUM($Z12:AL12)),"")</f>
        <v>5</v>
      </c>
    </row>
    <row r="13" spans="1:51" s="33" customFormat="1" ht="24" x14ac:dyDescent="0.25">
      <c r="C13" s="708"/>
      <c r="D13" s="686"/>
      <c r="E13" s="683"/>
      <c r="F13" s="710"/>
      <c r="G13" s="710"/>
      <c r="H13" s="710"/>
      <c r="I13" s="711"/>
      <c r="J13" s="692"/>
      <c r="K13" s="699"/>
      <c r="L13" s="700"/>
      <c r="M13" s="694"/>
      <c r="N13" s="686"/>
      <c r="O13" s="686"/>
      <c r="P13" s="686"/>
      <c r="Q13" s="683"/>
      <c r="R13" s="697"/>
      <c r="S13" s="697"/>
      <c r="T13" s="697"/>
      <c r="U13" s="683"/>
      <c r="V13" s="686"/>
      <c r="W13" s="686"/>
      <c r="X13" s="686"/>
      <c r="Y13" s="674"/>
      <c r="Z13" s="7" t="s">
        <v>42</v>
      </c>
      <c r="AA13" s="34"/>
      <c r="AB13" s="34"/>
      <c r="AC13" s="34"/>
      <c r="AD13" s="84"/>
      <c r="AE13" s="84"/>
      <c r="AF13" s="84"/>
      <c r="AG13" s="84"/>
      <c r="AH13" s="84"/>
      <c r="AI13" s="84"/>
      <c r="AJ13" s="84"/>
      <c r="AK13" s="84"/>
      <c r="AL13" s="104"/>
      <c r="AM13" s="690"/>
      <c r="AN13" s="34">
        <f>IF(AN$8&lt;=$AJ$8,SUM($Z13:AC13),"")</f>
        <v>0</v>
      </c>
      <c r="AO13" s="34">
        <f>IF(AO$8&lt;=$AJ$8,SUM($Z13:AD13),"")</f>
        <v>0</v>
      </c>
      <c r="AP13" s="34">
        <f>IF(AP$8&lt;=$AJ$8,SUM($Z13:AE13),"")</f>
        <v>0</v>
      </c>
      <c r="AQ13" s="34">
        <f>IF(AQ$8&lt;=$AJ$8,SUM($Z13:AF13),"")</f>
        <v>0</v>
      </c>
      <c r="AR13" s="34">
        <f>IF(AR$8&lt;=$AJ$8,SUM($Z13:AG13),"")</f>
        <v>0</v>
      </c>
      <c r="AS13" s="34">
        <f>IF(AS$8&lt;=$AJ$8,SUM($Z13:AH13),"")</f>
        <v>0</v>
      </c>
      <c r="AT13" s="34">
        <f>IF(AT$8&lt;=$AJ$8,SUM($Z13:AI13),"")</f>
        <v>0</v>
      </c>
      <c r="AU13" s="34">
        <f>IF(AU$8&lt;=$AJ$8,SUM($Z13:AJ13),"")</f>
        <v>0</v>
      </c>
      <c r="AV13" s="34">
        <f>IF(AV$8&lt;=$AJ$8,SUM($Z13:AK13),"")</f>
        <v>0</v>
      </c>
      <c r="AW13" s="34">
        <f>IF(AW$8&lt;=$AJ$8,SUM($Z13:AL13),"")</f>
        <v>0</v>
      </c>
    </row>
    <row r="14" spans="1:51" s="33" customFormat="1" ht="18" customHeight="1" x14ac:dyDescent="0.25">
      <c r="C14" s="708"/>
      <c r="D14" s="686"/>
      <c r="E14" s="683"/>
      <c r="F14" s="710"/>
      <c r="G14" s="710"/>
      <c r="H14" s="710"/>
      <c r="I14" s="711"/>
      <c r="J14" s="692"/>
      <c r="K14" s="699"/>
      <c r="L14" s="700"/>
      <c r="M14" s="694"/>
      <c r="N14" s="686"/>
      <c r="O14" s="686"/>
      <c r="P14" s="686"/>
      <c r="Q14" s="683"/>
      <c r="R14" s="697"/>
      <c r="S14" s="697"/>
      <c r="T14" s="697"/>
      <c r="U14" s="683"/>
      <c r="V14" s="686"/>
      <c r="W14" s="686"/>
      <c r="X14" s="686"/>
      <c r="Y14" s="675"/>
      <c r="Z14" s="7" t="s">
        <v>43</v>
      </c>
      <c r="AA14" s="105" t="str">
        <f t="shared" ref="AA14" si="1">IF(AA12=0,"",AA13/AA12)</f>
        <v/>
      </c>
      <c r="AB14" s="105"/>
      <c r="AC14" s="105"/>
      <c r="AD14" s="105"/>
      <c r="AE14" s="105"/>
      <c r="AF14" s="105"/>
      <c r="AG14" s="105"/>
      <c r="AH14" s="105"/>
      <c r="AI14" s="105"/>
      <c r="AJ14" s="105"/>
      <c r="AK14" s="105"/>
      <c r="AL14" s="105"/>
      <c r="AM14" s="691"/>
      <c r="AN14" s="109">
        <f>IF(AN$8&lt;=$AJ$8,IF(OR(AN12="",AN13=""),"",AN13/AN12),"")</f>
        <v>0</v>
      </c>
      <c r="AO14" s="109">
        <f t="shared" ref="AO14:AW14" si="2">IF(AO$8&lt;=$AJ$8,IF(OR(AO12="",AO13=""),"",AO13/AO12),"")</f>
        <v>0</v>
      </c>
      <c r="AP14" s="109">
        <f t="shared" si="2"/>
        <v>0</v>
      </c>
      <c r="AQ14" s="109">
        <f t="shared" si="2"/>
        <v>0</v>
      </c>
      <c r="AR14" s="109">
        <f t="shared" si="2"/>
        <v>0</v>
      </c>
      <c r="AS14" s="109">
        <f t="shared" si="2"/>
        <v>0</v>
      </c>
      <c r="AT14" s="109">
        <f t="shared" si="2"/>
        <v>0</v>
      </c>
      <c r="AU14" s="109">
        <f t="shared" si="2"/>
        <v>0</v>
      </c>
      <c r="AV14" s="109">
        <f t="shared" si="2"/>
        <v>0</v>
      </c>
      <c r="AW14" s="109">
        <f t="shared" si="2"/>
        <v>0</v>
      </c>
      <c r="AY14" s="33" t="str">
        <f>+IF(AN8=$AJ$8,"","")</f>
        <v/>
      </c>
    </row>
    <row r="15" spans="1:51" s="33" customFormat="1" ht="23.25" customHeight="1" x14ac:dyDescent="0.25">
      <c r="C15" s="708"/>
      <c r="D15" s="686"/>
      <c r="E15" s="683"/>
      <c r="F15" s="710"/>
      <c r="G15" s="710"/>
      <c r="H15" s="710"/>
      <c r="I15" s="711"/>
      <c r="J15" s="692"/>
      <c r="K15" s="699"/>
      <c r="L15" s="700"/>
      <c r="M15" s="694"/>
      <c r="N15" s="686"/>
      <c r="O15" s="686"/>
      <c r="P15" s="686"/>
      <c r="Q15" s="683"/>
      <c r="R15" s="697"/>
      <c r="S15" s="697"/>
      <c r="T15" s="697"/>
      <c r="U15" s="683"/>
      <c r="V15" s="686"/>
      <c r="W15" s="686"/>
      <c r="X15" s="686"/>
      <c r="Y15" s="673" t="s">
        <v>44</v>
      </c>
      <c r="Z15" s="7" t="s">
        <v>41</v>
      </c>
      <c r="AA15" s="84"/>
      <c r="AB15" s="84"/>
      <c r="AC15" s="84">
        <v>1</v>
      </c>
      <c r="AD15" s="84"/>
      <c r="AE15" s="84"/>
      <c r="AF15" s="84">
        <v>2</v>
      </c>
      <c r="AG15" s="84"/>
      <c r="AH15" s="84"/>
      <c r="AI15" s="84">
        <v>2</v>
      </c>
      <c r="AJ15" s="84"/>
      <c r="AK15" s="84"/>
      <c r="AL15" s="84">
        <v>1</v>
      </c>
      <c r="AM15" s="689">
        <f>SUM(AA15:AL15)</f>
        <v>6</v>
      </c>
      <c r="AN15" s="34">
        <f>IF(AN$8&lt;=$AJ$8,IF(SUM($Z15:AC15)=0,"",SUM($Z15:AC15)),"")</f>
        <v>1</v>
      </c>
      <c r="AO15" s="34">
        <f>IF(AO$8&lt;=$AJ$8,IF(SUM($Z15:AD15)=0,"",SUM($Z15:AD15)),"")</f>
        <v>1</v>
      </c>
      <c r="AP15" s="34">
        <f>IF(AP$8&lt;=$AJ$8,IF(SUM($Z15:AE15)=0,"",SUM($Z15:AE15)),"")</f>
        <v>1</v>
      </c>
      <c r="AQ15" s="34">
        <f>IF(AQ$8&lt;=$AJ$8,IF(SUM($Z15:AF15)=0,"",SUM($Z15:AF15)),"")</f>
        <v>3</v>
      </c>
      <c r="AR15" s="34">
        <f>IF(AR$8&lt;=$AJ$8,IF(SUM($Z15:AG15)=0,"",SUM($Z15:AG15)),"")</f>
        <v>3</v>
      </c>
      <c r="AS15" s="34">
        <f>IF(AS$8&lt;=$AJ$8,IF(SUM($Z15:AH15)=0,"",SUM($Z15:AH15)),"")</f>
        <v>3</v>
      </c>
      <c r="AT15" s="34">
        <f>IF(AT$8&lt;=$AJ$8,IF(SUM($Z15:AI15)=0,"",SUM($Z15:AI15)),"")</f>
        <v>5</v>
      </c>
      <c r="AU15" s="34">
        <f>IF(AU$8&lt;=$AJ$8,IF(SUM($Z15:AJ15)=0,"",SUM($Z15:AJ15)),"")</f>
        <v>5</v>
      </c>
      <c r="AV15" s="34">
        <f>IF(AV$8&lt;=$AJ$8,IF(SUM($Z15:AK15)=0,"",SUM($Z15:AK15)),"")</f>
        <v>5</v>
      </c>
      <c r="AW15" s="34">
        <f>IF(AW$8&lt;=$AJ$8,IF(SUM($Z15:AL15)=0,"",SUM($Z15:AL15)),"")</f>
        <v>6</v>
      </c>
    </row>
    <row r="16" spans="1:51" s="33" customFormat="1" ht="24" x14ac:dyDescent="0.25">
      <c r="C16" s="708"/>
      <c r="D16" s="686"/>
      <c r="E16" s="683"/>
      <c r="F16" s="710"/>
      <c r="G16" s="710"/>
      <c r="H16" s="710"/>
      <c r="I16" s="711"/>
      <c r="J16" s="692"/>
      <c r="K16" s="699"/>
      <c r="L16" s="700"/>
      <c r="M16" s="694"/>
      <c r="N16" s="686"/>
      <c r="O16" s="686"/>
      <c r="P16" s="686"/>
      <c r="Q16" s="683"/>
      <c r="R16" s="697"/>
      <c r="S16" s="697"/>
      <c r="T16" s="697"/>
      <c r="U16" s="683"/>
      <c r="V16" s="686"/>
      <c r="W16" s="686"/>
      <c r="X16" s="686"/>
      <c r="Y16" s="674"/>
      <c r="Z16" s="7" t="s">
        <v>42</v>
      </c>
      <c r="AA16" s="84"/>
      <c r="AB16" s="84"/>
      <c r="AC16" s="84"/>
      <c r="AD16" s="84"/>
      <c r="AE16" s="84"/>
      <c r="AF16" s="84"/>
      <c r="AG16" s="84"/>
      <c r="AH16" s="84"/>
      <c r="AI16" s="84"/>
      <c r="AJ16" s="84"/>
      <c r="AK16" s="84"/>
      <c r="AL16" s="104"/>
      <c r="AM16" s="690"/>
      <c r="AN16" s="34">
        <f>IF(AN$8&lt;=$AJ$8,SUM($Z16:AC16),"")</f>
        <v>0</v>
      </c>
      <c r="AO16" s="34">
        <f>IF(AO$8&lt;=$AJ$8,SUM($Z16:AD16),"")</f>
        <v>0</v>
      </c>
      <c r="AP16" s="34">
        <f>IF(AP$8&lt;=$AJ$8,SUM($Z16:AE16),"")</f>
        <v>0</v>
      </c>
      <c r="AQ16" s="34">
        <f>IF(AQ$8&lt;=$AJ$8,SUM($Z16:AF16),"")</f>
        <v>0</v>
      </c>
      <c r="AR16" s="34">
        <f>IF(AR$8&lt;=$AJ$8,SUM($Z16:AG16),"")</f>
        <v>0</v>
      </c>
      <c r="AS16" s="34">
        <f>IF(AS$8&lt;=$AJ$8,SUM($Z16:AH16),"")</f>
        <v>0</v>
      </c>
      <c r="AT16" s="34">
        <f>IF(AT$8&lt;=$AJ$8,SUM($Z16:AI16),"")</f>
        <v>0</v>
      </c>
      <c r="AU16" s="34">
        <f>IF(AU$8&lt;=$AJ$8,SUM($Z16:AJ16),"")</f>
        <v>0</v>
      </c>
      <c r="AV16" s="34">
        <f>IF(AV$8&lt;=$AJ$8,SUM($Z16:AK16),"")</f>
        <v>0</v>
      </c>
      <c r="AW16" s="34">
        <f>IF(AW$8&lt;=$AJ$8,SUM($Z16:AL16),"")</f>
        <v>0</v>
      </c>
    </row>
    <row r="17" spans="3:49" s="33" customFormat="1" ht="24" x14ac:dyDescent="0.25">
      <c r="C17" s="708"/>
      <c r="D17" s="686"/>
      <c r="E17" s="683"/>
      <c r="F17" s="710"/>
      <c r="G17" s="710"/>
      <c r="H17" s="710"/>
      <c r="I17" s="711"/>
      <c r="J17" s="692"/>
      <c r="K17" s="699"/>
      <c r="L17" s="700"/>
      <c r="M17" s="694"/>
      <c r="N17" s="686"/>
      <c r="O17" s="686"/>
      <c r="P17" s="686"/>
      <c r="Q17" s="683"/>
      <c r="R17" s="697"/>
      <c r="S17" s="697"/>
      <c r="T17" s="697"/>
      <c r="U17" s="683"/>
      <c r="V17" s="686"/>
      <c r="W17" s="686"/>
      <c r="X17" s="686"/>
      <c r="Y17" s="675"/>
      <c r="Z17" s="7" t="s">
        <v>43</v>
      </c>
      <c r="AA17" s="105"/>
      <c r="AB17" s="105"/>
      <c r="AC17" s="105"/>
      <c r="AD17" s="105"/>
      <c r="AE17" s="105"/>
      <c r="AF17" s="105"/>
      <c r="AG17" s="105"/>
      <c r="AH17" s="105"/>
      <c r="AI17" s="105"/>
      <c r="AJ17" s="105"/>
      <c r="AK17" s="105"/>
      <c r="AL17" s="105"/>
      <c r="AM17" s="691"/>
      <c r="AN17" s="109">
        <f t="shared" ref="AN17:AW17" si="3">IF(AN$8&lt;=$AJ$8,IF(OR(AN15="",AN16=""),"",AN16/AN15),"")</f>
        <v>0</v>
      </c>
      <c r="AO17" s="109">
        <f t="shared" si="3"/>
        <v>0</v>
      </c>
      <c r="AP17" s="109">
        <f t="shared" si="3"/>
        <v>0</v>
      </c>
      <c r="AQ17" s="109">
        <f t="shared" si="3"/>
        <v>0</v>
      </c>
      <c r="AR17" s="109">
        <f t="shared" si="3"/>
        <v>0</v>
      </c>
      <c r="AS17" s="109">
        <f t="shared" si="3"/>
        <v>0</v>
      </c>
      <c r="AT17" s="109">
        <f t="shared" si="3"/>
        <v>0</v>
      </c>
      <c r="AU17" s="109">
        <f t="shared" si="3"/>
        <v>0</v>
      </c>
      <c r="AV17" s="109">
        <f t="shared" si="3"/>
        <v>0</v>
      </c>
      <c r="AW17" s="109">
        <f t="shared" si="3"/>
        <v>0</v>
      </c>
    </row>
    <row r="18" spans="3:49" s="33" customFormat="1" ht="24" x14ac:dyDescent="0.25">
      <c r="C18" s="708"/>
      <c r="D18" s="686"/>
      <c r="E18" s="683"/>
      <c r="F18" s="710"/>
      <c r="G18" s="710"/>
      <c r="H18" s="710"/>
      <c r="I18" s="711"/>
      <c r="J18" s="692"/>
      <c r="K18" s="699"/>
      <c r="L18" s="700"/>
      <c r="M18" s="694"/>
      <c r="N18" s="686"/>
      <c r="O18" s="686"/>
      <c r="P18" s="686"/>
      <c r="Q18" s="683"/>
      <c r="R18" s="697"/>
      <c r="S18" s="697"/>
      <c r="T18" s="697"/>
      <c r="U18" s="683"/>
      <c r="V18" s="686"/>
      <c r="W18" s="686"/>
      <c r="X18" s="686"/>
      <c r="Y18" s="673" t="s">
        <v>45</v>
      </c>
      <c r="Z18" s="7" t="s">
        <v>41</v>
      </c>
      <c r="AA18" s="84"/>
      <c r="AB18" s="84"/>
      <c r="AC18" s="84">
        <v>3</v>
      </c>
      <c r="AD18" s="84"/>
      <c r="AE18" s="84"/>
      <c r="AF18" s="84">
        <v>3</v>
      </c>
      <c r="AG18" s="84"/>
      <c r="AH18" s="84"/>
      <c r="AI18" s="84">
        <v>3</v>
      </c>
      <c r="AJ18" s="84"/>
      <c r="AK18" s="84"/>
      <c r="AL18" s="84">
        <v>1</v>
      </c>
      <c r="AM18" s="689">
        <f>SUM(AA18:AL18)</f>
        <v>10</v>
      </c>
      <c r="AN18" s="34">
        <f>IF(AN$8&lt;=$AJ$8,IF(SUM($Z18:AC18)=0,"",SUM($Z18:AC18)),"")</f>
        <v>3</v>
      </c>
      <c r="AO18" s="34">
        <f>IF(AO$8&lt;=$AJ$8,IF(SUM($Z18:AD18)=0,"",SUM($Z18:AD18)),"")</f>
        <v>3</v>
      </c>
      <c r="AP18" s="34">
        <f>IF(AP$8&lt;=$AJ$8,IF(SUM($Z18:AE18)=0,"",SUM($Z18:AE18)),"")</f>
        <v>3</v>
      </c>
      <c r="AQ18" s="34">
        <f>IF(AQ$8&lt;=$AJ$8,IF(SUM($Z18:AF18)=0,"",SUM($Z18:AF18)),"")</f>
        <v>6</v>
      </c>
      <c r="AR18" s="34">
        <f>IF(AR$8&lt;=$AJ$8,IF(SUM($Z18:AG18)=0,"",SUM($Z18:AG18)),"")</f>
        <v>6</v>
      </c>
      <c r="AS18" s="34">
        <f>IF(AS$8&lt;=$AJ$8,IF(SUM($Z18:AH18)=0,"",SUM($Z18:AH18)),"")</f>
        <v>6</v>
      </c>
      <c r="AT18" s="34">
        <f>IF(AT$8&lt;=$AJ$8,IF(SUM($Z18:AI18)=0,"",SUM($Z18:AI18)),"")</f>
        <v>9</v>
      </c>
      <c r="AU18" s="34">
        <f>IF(AU$8&lt;=$AJ$8,IF(SUM($Z18:AJ18)=0,"",SUM($Z18:AJ18)),"")</f>
        <v>9</v>
      </c>
      <c r="AV18" s="34">
        <f>IF(AV$8&lt;=$AJ$8,IF(SUM($Z18:AK18)=0,"",SUM($Z18:AK18)),"")</f>
        <v>9</v>
      </c>
      <c r="AW18" s="34">
        <f>IF(AW$8&lt;=$AJ$8,IF(SUM($Z18:AL18)=0,"",SUM($Z18:AL18)),"")</f>
        <v>10</v>
      </c>
    </row>
    <row r="19" spans="3:49" s="33" customFormat="1" ht="24" x14ac:dyDescent="0.25">
      <c r="C19" s="708"/>
      <c r="D19" s="686"/>
      <c r="E19" s="683"/>
      <c r="F19" s="710"/>
      <c r="G19" s="710"/>
      <c r="H19" s="710"/>
      <c r="I19" s="711"/>
      <c r="J19" s="692"/>
      <c r="K19" s="699"/>
      <c r="L19" s="700"/>
      <c r="M19" s="694"/>
      <c r="N19" s="686"/>
      <c r="O19" s="686"/>
      <c r="P19" s="686"/>
      <c r="Q19" s="683"/>
      <c r="R19" s="697"/>
      <c r="S19" s="697"/>
      <c r="T19" s="697"/>
      <c r="U19" s="683"/>
      <c r="V19" s="686"/>
      <c r="W19" s="686"/>
      <c r="X19" s="686"/>
      <c r="Y19" s="674"/>
      <c r="Z19" s="7" t="s">
        <v>42</v>
      </c>
      <c r="AA19" s="84"/>
      <c r="AB19" s="84"/>
      <c r="AC19" s="84"/>
      <c r="AD19" s="84"/>
      <c r="AE19" s="84"/>
      <c r="AF19" s="84"/>
      <c r="AG19" s="84"/>
      <c r="AH19" s="84"/>
      <c r="AI19" s="84"/>
      <c r="AJ19" s="84"/>
      <c r="AK19" s="84"/>
      <c r="AL19" s="104"/>
      <c r="AM19" s="690"/>
      <c r="AN19" s="34">
        <f>IF(AN$8&lt;=$AJ$8,SUM($Z19:AC19),"")</f>
        <v>0</v>
      </c>
      <c r="AO19" s="34">
        <f>IF(AO$8&lt;=$AJ$8,SUM($Z19:AD19),"")</f>
        <v>0</v>
      </c>
      <c r="AP19" s="34">
        <f>IF(AP$8&lt;=$AJ$8,SUM($Z19:AE19),"")</f>
        <v>0</v>
      </c>
      <c r="AQ19" s="34">
        <f>IF(AQ$8&lt;=$AJ$8,SUM($Z19:AF19),"")</f>
        <v>0</v>
      </c>
      <c r="AR19" s="34">
        <f>IF(AR$8&lt;=$AJ$8,SUM($Z19:AG19),"")</f>
        <v>0</v>
      </c>
      <c r="AS19" s="34">
        <f>IF(AS$8&lt;=$AJ$8,SUM($Z19:AH19),"")</f>
        <v>0</v>
      </c>
      <c r="AT19" s="34">
        <f>IF(AT$8&lt;=$AJ$8,SUM($Z19:AI19),"")</f>
        <v>0</v>
      </c>
      <c r="AU19" s="34">
        <f>IF(AU$8&lt;=$AJ$8,SUM($Z19:AJ19),"")</f>
        <v>0</v>
      </c>
      <c r="AV19" s="34">
        <f>IF(AV$8&lt;=$AJ$8,SUM($Z19:AK19),"")</f>
        <v>0</v>
      </c>
      <c r="AW19" s="34">
        <f>IF(AW$8&lt;=$AJ$8,SUM($Z19:AL19),"")</f>
        <v>0</v>
      </c>
    </row>
    <row r="20" spans="3:49" s="33" customFormat="1" ht="24" x14ac:dyDescent="0.25">
      <c r="C20" s="708"/>
      <c r="D20" s="686"/>
      <c r="E20" s="683"/>
      <c r="F20" s="710"/>
      <c r="G20" s="710"/>
      <c r="H20" s="710"/>
      <c r="I20" s="711"/>
      <c r="J20" s="692"/>
      <c r="K20" s="699"/>
      <c r="L20" s="700"/>
      <c r="M20" s="695"/>
      <c r="N20" s="687"/>
      <c r="O20" s="687"/>
      <c r="P20" s="687"/>
      <c r="Q20" s="684"/>
      <c r="R20" s="698"/>
      <c r="S20" s="698"/>
      <c r="T20" s="698"/>
      <c r="U20" s="684"/>
      <c r="V20" s="687"/>
      <c r="W20" s="687"/>
      <c r="X20" s="687"/>
      <c r="Y20" s="675"/>
      <c r="Z20" s="164" t="s">
        <v>43</v>
      </c>
      <c r="AA20" s="105"/>
      <c r="AB20" s="105"/>
      <c r="AC20" s="105"/>
      <c r="AD20" s="185"/>
      <c r="AE20" s="185"/>
      <c r="AF20" s="105" t="s">
        <v>46</v>
      </c>
      <c r="AG20" s="185"/>
      <c r="AH20" s="185"/>
      <c r="AI20" s="105" t="s">
        <v>46</v>
      </c>
      <c r="AJ20" s="185"/>
      <c r="AK20" s="185"/>
      <c r="AL20" s="105">
        <f t="shared" ref="AL20" si="4">IF(AL18=0,"",AL19/AL18)</f>
        <v>0</v>
      </c>
      <c r="AM20" s="691"/>
      <c r="AN20" s="109">
        <f t="shared" ref="AN20:AW20" si="5">IF(AN$8&lt;=$AJ$8,IF(OR(AN18="",AN19=""),"",AN19/AN18),"")</f>
        <v>0</v>
      </c>
      <c r="AO20" s="109">
        <f t="shared" si="5"/>
        <v>0</v>
      </c>
      <c r="AP20" s="109">
        <f t="shared" si="5"/>
        <v>0</v>
      </c>
      <c r="AQ20" s="109">
        <f t="shared" si="5"/>
        <v>0</v>
      </c>
      <c r="AR20" s="109">
        <f t="shared" si="5"/>
        <v>0</v>
      </c>
      <c r="AS20" s="109">
        <f t="shared" si="5"/>
        <v>0</v>
      </c>
      <c r="AT20" s="109">
        <f t="shared" si="5"/>
        <v>0</v>
      </c>
      <c r="AU20" s="109">
        <f t="shared" si="5"/>
        <v>0</v>
      </c>
      <c r="AV20" s="109">
        <f t="shared" si="5"/>
        <v>0</v>
      </c>
      <c r="AW20" s="109">
        <f t="shared" si="5"/>
        <v>0</v>
      </c>
    </row>
    <row r="21" spans="3:49" s="33" customFormat="1" x14ac:dyDescent="0.25">
      <c r="C21" s="708"/>
      <c r="D21" s="686"/>
      <c r="E21" s="683"/>
      <c r="F21" s="710"/>
      <c r="G21" s="710"/>
      <c r="H21" s="710"/>
      <c r="I21" s="711"/>
      <c r="J21" s="171"/>
      <c r="K21" s="142"/>
      <c r="L21" s="172"/>
      <c r="M21" s="147"/>
      <c r="N21" s="147"/>
      <c r="O21" s="147"/>
      <c r="P21" s="147"/>
      <c r="Q21" s="20"/>
      <c r="R21" s="50"/>
      <c r="S21" s="50"/>
      <c r="T21" s="50"/>
      <c r="U21" s="20"/>
      <c r="V21" s="20"/>
      <c r="W21" s="147"/>
      <c r="X21" s="147"/>
      <c r="Y21" s="688"/>
      <c r="Z21" s="688"/>
      <c r="AA21" s="186"/>
      <c r="AB21" s="186"/>
      <c r="AC21" s="186"/>
      <c r="AD21" s="186"/>
      <c r="AE21" s="186"/>
      <c r="AF21" s="186"/>
      <c r="AG21" s="186"/>
      <c r="AH21" s="186"/>
      <c r="AI21" s="186"/>
      <c r="AJ21" s="186"/>
      <c r="AK21" s="186"/>
      <c r="AL21" s="186"/>
      <c r="AM21" s="187"/>
      <c r="AN21" s="21"/>
      <c r="AO21" s="21"/>
      <c r="AP21" s="21"/>
      <c r="AQ21" s="21"/>
      <c r="AR21" s="21"/>
      <c r="AS21" s="21"/>
      <c r="AT21" s="21"/>
      <c r="AU21" s="21"/>
      <c r="AV21" s="21"/>
      <c r="AW21" s="21"/>
    </row>
    <row r="22" spans="3:49" ht="12" customHeight="1" x14ac:dyDescent="0.25">
      <c r="C22" s="708"/>
      <c r="D22" s="686"/>
      <c r="E22" s="683"/>
      <c r="F22" s="710"/>
      <c r="G22" s="710"/>
      <c r="H22" s="710"/>
      <c r="I22" s="711"/>
      <c r="J22" s="692" t="s">
        <v>47</v>
      </c>
      <c r="K22" s="699">
        <v>0.5</v>
      </c>
      <c r="L22" s="692" t="s">
        <v>48</v>
      </c>
      <c r="M22" s="693" t="s">
        <v>36</v>
      </c>
      <c r="N22" s="685" t="s">
        <v>37</v>
      </c>
      <c r="O22" s="685" t="s">
        <v>38</v>
      </c>
      <c r="P22" s="685">
        <v>3</v>
      </c>
      <c r="Q22" s="676">
        <v>3</v>
      </c>
      <c r="R22" s="679">
        <v>1</v>
      </c>
      <c r="S22" s="679">
        <v>1</v>
      </c>
      <c r="T22" s="679">
        <v>1</v>
      </c>
      <c r="U22" s="682">
        <v>0.25</v>
      </c>
      <c r="V22" s="682" t="s">
        <v>196</v>
      </c>
      <c r="W22" s="685" t="s">
        <v>49</v>
      </c>
      <c r="X22" s="685" t="s">
        <v>39</v>
      </c>
      <c r="Y22" s="673" t="s">
        <v>40</v>
      </c>
      <c r="Z22" s="7" t="s">
        <v>41</v>
      </c>
      <c r="AA22" s="35">
        <v>2</v>
      </c>
      <c r="AB22" s="35">
        <v>1</v>
      </c>
      <c r="AC22" s="35">
        <v>6</v>
      </c>
      <c r="AD22" s="35">
        <v>3</v>
      </c>
      <c r="AE22" s="35">
        <v>3</v>
      </c>
      <c r="AF22" s="35">
        <v>3</v>
      </c>
      <c r="AG22" s="35">
        <v>3</v>
      </c>
      <c r="AH22" s="34">
        <v>3</v>
      </c>
      <c r="AI22" s="34">
        <v>3</v>
      </c>
      <c r="AJ22" s="35">
        <v>4</v>
      </c>
      <c r="AK22" s="35">
        <v>4</v>
      </c>
      <c r="AL22" s="34">
        <v>1</v>
      </c>
      <c r="AM22" s="689">
        <f>SUM(AA22:AL22)</f>
        <v>36</v>
      </c>
      <c r="AN22" s="34">
        <f>IF(AN$8&lt;=$AJ$8,IF(SUM($Z22:AC22)=0,"",SUM($Z22:AC22)),"")</f>
        <v>9</v>
      </c>
      <c r="AO22" s="34">
        <f>IF(AO$8&lt;=$AJ$8,IF(SUM($Z22:AD22)=0,"",SUM($Z22:AD22)),"")</f>
        <v>12</v>
      </c>
      <c r="AP22" s="34">
        <f>IF(AP$8&lt;=$AJ$8,IF(SUM($Z22:AE22)=0,"",SUM($Z22:AE22)),"")</f>
        <v>15</v>
      </c>
      <c r="AQ22" s="34">
        <f>IF(AQ$8&lt;=$AJ$8,IF(SUM($Z22:AF22)=0,"",SUM($Z22:AF22)),"")</f>
        <v>18</v>
      </c>
      <c r="AR22" s="34">
        <f>IF(AR$8&lt;=$AJ$8,IF(SUM($Z22:AG22)=0,"",SUM($Z22:AG22)),"")</f>
        <v>21</v>
      </c>
      <c r="AS22" s="34">
        <f>IF(AS$8&lt;=$AJ$8,IF(SUM($Z22:AH22)=0,"",SUM($Z22:AH22)),"")</f>
        <v>24</v>
      </c>
      <c r="AT22" s="34">
        <f>IF(AT$8&lt;=$AJ$8,IF(SUM($Z22:AI22)=0,"",SUM($Z22:AI22)),"")</f>
        <v>27</v>
      </c>
      <c r="AU22" s="34">
        <f>IF(AU$8&lt;=$AJ$8,IF(SUM($Z22:AJ22)=0,"",SUM($Z22:AJ22)),"")</f>
        <v>31</v>
      </c>
      <c r="AV22" s="34">
        <f>IF(AV$8&lt;=$AJ$8,IF(SUM($Z22:AK22)=0,"",SUM($Z22:AK22)),"")</f>
        <v>35</v>
      </c>
      <c r="AW22" s="34">
        <f>IF(AW$8&lt;=$AJ$8,IF(SUM($Z22:AL22)=0,"",SUM($Z22:AL22)),"")</f>
        <v>36</v>
      </c>
    </row>
    <row r="23" spans="3:49" ht="24" x14ac:dyDescent="0.25">
      <c r="C23" s="708"/>
      <c r="D23" s="686"/>
      <c r="E23" s="683"/>
      <c r="F23" s="710"/>
      <c r="G23" s="710"/>
      <c r="H23" s="710"/>
      <c r="I23" s="711"/>
      <c r="J23" s="692"/>
      <c r="K23" s="699"/>
      <c r="L23" s="692"/>
      <c r="M23" s="694"/>
      <c r="N23" s="686"/>
      <c r="O23" s="686"/>
      <c r="P23" s="686"/>
      <c r="Q23" s="677"/>
      <c r="R23" s="680"/>
      <c r="S23" s="680"/>
      <c r="T23" s="680"/>
      <c r="U23" s="683"/>
      <c r="V23" s="683"/>
      <c r="W23" s="686"/>
      <c r="X23" s="686"/>
      <c r="Y23" s="674"/>
      <c r="Z23" s="7" t="s">
        <v>42</v>
      </c>
      <c r="AA23" s="19"/>
      <c r="AB23" s="19"/>
      <c r="AC23" s="19"/>
      <c r="AD23" s="188"/>
      <c r="AE23" s="188"/>
      <c r="AF23" s="188"/>
      <c r="AG23" s="188"/>
      <c r="AH23" s="189"/>
      <c r="AI23" s="190"/>
      <c r="AJ23" s="191"/>
      <c r="AK23" s="191"/>
      <c r="AL23" s="192"/>
      <c r="AM23" s="690"/>
      <c r="AN23" s="34">
        <f>IF(AN$8&lt;=$AJ$8,SUM($Z23:AC23),"")</f>
        <v>0</v>
      </c>
      <c r="AO23" s="34">
        <f>IF(AO$8&lt;=$AJ$8,SUM($Z23:AD23),"")</f>
        <v>0</v>
      </c>
      <c r="AP23" s="34">
        <f>IF(AP$8&lt;=$AJ$8,SUM($Z23:AE23),"")</f>
        <v>0</v>
      </c>
      <c r="AQ23" s="34">
        <f>IF(AQ$8&lt;=$AJ$8,SUM($Z23:AF23),"")</f>
        <v>0</v>
      </c>
      <c r="AR23" s="34">
        <f>IF(AR$8&lt;=$AJ$8,SUM($Z23:AG23),"")</f>
        <v>0</v>
      </c>
      <c r="AS23" s="34">
        <f>IF(AS$8&lt;=$AJ$8,SUM($Z23:AH23),"")</f>
        <v>0</v>
      </c>
      <c r="AT23" s="34">
        <f>IF(AT$8&lt;=$AJ$8,SUM($Z23:AI23),"")</f>
        <v>0</v>
      </c>
      <c r="AU23" s="34">
        <f>IF(AU$8&lt;=$AJ$8,SUM($Z23:AJ23),"")</f>
        <v>0</v>
      </c>
      <c r="AV23" s="34">
        <f>IF(AV$8&lt;=$AJ$8,SUM($Z23:AK23),"")</f>
        <v>0</v>
      </c>
      <c r="AW23" s="34">
        <f>IF(AW$8&lt;=$AJ$8,SUM($Z23:AL23),"")</f>
        <v>0</v>
      </c>
    </row>
    <row r="24" spans="3:49" ht="24" x14ac:dyDescent="0.25">
      <c r="C24" s="708"/>
      <c r="D24" s="686"/>
      <c r="E24" s="683"/>
      <c r="F24" s="710"/>
      <c r="G24" s="710"/>
      <c r="H24" s="710"/>
      <c r="I24" s="711"/>
      <c r="J24" s="692"/>
      <c r="K24" s="699"/>
      <c r="L24" s="692"/>
      <c r="M24" s="694"/>
      <c r="N24" s="686"/>
      <c r="O24" s="686"/>
      <c r="P24" s="686"/>
      <c r="Q24" s="677"/>
      <c r="R24" s="680"/>
      <c r="S24" s="680"/>
      <c r="T24" s="680"/>
      <c r="U24" s="683"/>
      <c r="V24" s="683"/>
      <c r="W24" s="686"/>
      <c r="X24" s="686"/>
      <c r="Y24" s="675"/>
      <c r="Z24" s="7" t="s">
        <v>43</v>
      </c>
      <c r="AA24" s="87"/>
      <c r="AB24" s="87"/>
      <c r="AC24" s="87"/>
      <c r="AD24" s="87"/>
      <c r="AE24" s="87"/>
      <c r="AF24" s="87"/>
      <c r="AG24" s="87"/>
      <c r="AH24" s="87"/>
      <c r="AI24" s="87"/>
      <c r="AJ24" s="87"/>
      <c r="AK24" s="87"/>
      <c r="AL24" s="87"/>
      <c r="AM24" s="691"/>
      <c r="AN24" s="109">
        <f>IF(AN$8&lt;=$AJ$8,IF(OR(AN22="",AN23=""),"",AN23/AN22),"")</f>
        <v>0</v>
      </c>
      <c r="AO24" s="109">
        <f t="shared" ref="AO24:AW24" si="6">IF(AO$8&lt;=$AJ$8,IF(OR(AO22="",AO23=""),"",AO23/AO22),"")</f>
        <v>0</v>
      </c>
      <c r="AP24" s="109">
        <f t="shared" si="6"/>
        <v>0</v>
      </c>
      <c r="AQ24" s="109">
        <f t="shared" si="6"/>
        <v>0</v>
      </c>
      <c r="AR24" s="109">
        <f t="shared" si="6"/>
        <v>0</v>
      </c>
      <c r="AS24" s="109">
        <f t="shared" si="6"/>
        <v>0</v>
      </c>
      <c r="AT24" s="109">
        <f t="shared" si="6"/>
        <v>0</v>
      </c>
      <c r="AU24" s="109">
        <f t="shared" si="6"/>
        <v>0</v>
      </c>
      <c r="AV24" s="109">
        <f t="shared" si="6"/>
        <v>0</v>
      </c>
      <c r="AW24" s="109">
        <f t="shared" si="6"/>
        <v>0</v>
      </c>
    </row>
    <row r="25" spans="3:49" ht="24" x14ac:dyDescent="0.25">
      <c r="C25" s="708"/>
      <c r="D25" s="686"/>
      <c r="E25" s="683"/>
      <c r="F25" s="710"/>
      <c r="G25" s="710"/>
      <c r="H25" s="710"/>
      <c r="I25" s="711"/>
      <c r="J25" s="692"/>
      <c r="K25" s="699"/>
      <c r="L25" s="692"/>
      <c r="M25" s="694"/>
      <c r="N25" s="686"/>
      <c r="O25" s="686"/>
      <c r="P25" s="686"/>
      <c r="Q25" s="677"/>
      <c r="R25" s="680"/>
      <c r="S25" s="680"/>
      <c r="T25" s="680"/>
      <c r="U25" s="683"/>
      <c r="V25" s="683"/>
      <c r="W25" s="686"/>
      <c r="X25" s="686"/>
      <c r="Y25" s="673" t="s">
        <v>44</v>
      </c>
      <c r="Z25" s="7" t="s">
        <v>41</v>
      </c>
      <c r="AA25" s="89">
        <v>3</v>
      </c>
      <c r="AB25" s="89">
        <v>5</v>
      </c>
      <c r="AC25" s="89">
        <v>3</v>
      </c>
      <c r="AD25" s="89">
        <v>3</v>
      </c>
      <c r="AE25" s="89">
        <v>3</v>
      </c>
      <c r="AF25" s="89">
        <v>3</v>
      </c>
      <c r="AG25" s="89">
        <v>4</v>
      </c>
      <c r="AH25" s="89">
        <v>3</v>
      </c>
      <c r="AI25" s="89">
        <v>3</v>
      </c>
      <c r="AJ25" s="89">
        <v>3</v>
      </c>
      <c r="AK25" s="89">
        <v>3</v>
      </c>
      <c r="AL25" s="88"/>
      <c r="AM25" s="689">
        <f>SUM(AA25:AL25)</f>
        <v>36</v>
      </c>
      <c r="AN25" s="34">
        <f>IF(AN$8&lt;=$AJ$8,IF(SUM($Z25:AC25)=0,"",SUM($Z25:AC25)),"")</f>
        <v>11</v>
      </c>
      <c r="AO25" s="34">
        <f>IF(AO$8&lt;=$AJ$8,IF(SUM($Z25:AD25)=0,"",SUM($Z25:AD25)),"")</f>
        <v>14</v>
      </c>
      <c r="AP25" s="34">
        <f>IF(AP$8&lt;=$AJ$8,IF(SUM($Z25:AE25)=0,"",SUM($Z25:AE25)),"")</f>
        <v>17</v>
      </c>
      <c r="AQ25" s="34">
        <f>IF(AQ$8&lt;=$AJ$8,IF(SUM($Z25:AF25)=0,"",SUM($Z25:AF25)),"")</f>
        <v>20</v>
      </c>
      <c r="AR25" s="34">
        <f>IF(AR$8&lt;=$AJ$8,IF(SUM($Z25:AG25)=0,"",SUM($Z25:AG25)),"")</f>
        <v>24</v>
      </c>
      <c r="AS25" s="34">
        <f>IF(AS$8&lt;=$AJ$8,IF(SUM($Z25:AH25)=0,"",SUM($Z25:AH25)),"")</f>
        <v>27</v>
      </c>
      <c r="AT25" s="34">
        <f>IF(AT$8&lt;=$AJ$8,IF(SUM($Z25:AI25)=0,"",SUM($Z25:AI25)),"")</f>
        <v>30</v>
      </c>
      <c r="AU25" s="34">
        <f>IF(AU$8&lt;=$AJ$8,IF(SUM($Z25:AJ25)=0,"",SUM($Z25:AJ25)),"")</f>
        <v>33</v>
      </c>
      <c r="AV25" s="34">
        <f>IF(AV$8&lt;=$AJ$8,IF(SUM($Z25:AK25)=0,"",SUM($Z25:AK25)),"")</f>
        <v>36</v>
      </c>
      <c r="AW25" s="34">
        <f>IF(AW$8&lt;=$AJ$8,IF(SUM($Z25:AL25)=0,"",SUM($Z25:AL25)),"")</f>
        <v>36</v>
      </c>
    </row>
    <row r="26" spans="3:49" ht="24" x14ac:dyDescent="0.25">
      <c r="C26" s="708"/>
      <c r="D26" s="686"/>
      <c r="E26" s="683"/>
      <c r="F26" s="710"/>
      <c r="G26" s="710"/>
      <c r="H26" s="710"/>
      <c r="I26" s="711"/>
      <c r="J26" s="692"/>
      <c r="K26" s="699"/>
      <c r="L26" s="692"/>
      <c r="M26" s="694"/>
      <c r="N26" s="686"/>
      <c r="O26" s="686"/>
      <c r="P26" s="686"/>
      <c r="Q26" s="677"/>
      <c r="R26" s="680"/>
      <c r="S26" s="680"/>
      <c r="T26" s="680"/>
      <c r="U26" s="683"/>
      <c r="V26" s="683"/>
      <c r="W26" s="686"/>
      <c r="X26" s="686"/>
      <c r="Y26" s="674"/>
      <c r="Z26" s="7" t="s">
        <v>42</v>
      </c>
      <c r="AA26" s="89"/>
      <c r="AB26" s="89"/>
      <c r="AC26" s="89"/>
      <c r="AD26" s="89"/>
      <c r="AE26" s="89"/>
      <c r="AF26" s="89"/>
      <c r="AG26" s="89"/>
      <c r="AH26" s="188"/>
      <c r="AI26" s="188"/>
      <c r="AJ26" s="188"/>
      <c r="AK26" s="188"/>
      <c r="AL26" s="193"/>
      <c r="AM26" s="690"/>
      <c r="AN26" s="34">
        <f>IF(AN$8&lt;=$AJ$8,SUM($Z26:AC26),"")</f>
        <v>0</v>
      </c>
      <c r="AO26" s="34">
        <f>IF(AO$8&lt;=$AJ$8,SUM($Z26:AD26),"")</f>
        <v>0</v>
      </c>
      <c r="AP26" s="34">
        <f>IF(AP$8&lt;=$AJ$8,SUM($Z26:AE26),"")</f>
        <v>0</v>
      </c>
      <c r="AQ26" s="34">
        <f>IF(AQ$8&lt;=$AJ$8,SUM($Z26:AF26),"")</f>
        <v>0</v>
      </c>
      <c r="AR26" s="34">
        <f>IF(AR$8&lt;=$AJ$8,SUM($Z26:AG26),"")</f>
        <v>0</v>
      </c>
      <c r="AS26" s="34">
        <f>IF(AS$8&lt;=$AJ$8,SUM($Z26:AH26),"")</f>
        <v>0</v>
      </c>
      <c r="AT26" s="34">
        <f>IF(AT$8&lt;=$AJ$8,SUM($Z26:AI26),"")</f>
        <v>0</v>
      </c>
      <c r="AU26" s="34">
        <f>IF(AU$8&lt;=$AJ$8,SUM($Z26:AJ26),"")</f>
        <v>0</v>
      </c>
      <c r="AV26" s="34">
        <f>IF(AV$8&lt;=$AJ$8,SUM($Z26:AK26),"")</f>
        <v>0</v>
      </c>
      <c r="AW26" s="34">
        <f>IF(AW$8&lt;=$AJ$8,SUM($Z26:AL26),"")</f>
        <v>0</v>
      </c>
    </row>
    <row r="27" spans="3:49" ht="24" x14ac:dyDescent="0.25">
      <c r="C27" s="708"/>
      <c r="D27" s="686"/>
      <c r="E27" s="683"/>
      <c r="F27" s="710"/>
      <c r="G27" s="710"/>
      <c r="H27" s="710"/>
      <c r="I27" s="711"/>
      <c r="J27" s="692"/>
      <c r="K27" s="699"/>
      <c r="L27" s="692"/>
      <c r="M27" s="694"/>
      <c r="N27" s="686"/>
      <c r="O27" s="686"/>
      <c r="P27" s="686"/>
      <c r="Q27" s="677"/>
      <c r="R27" s="680"/>
      <c r="S27" s="680"/>
      <c r="T27" s="680"/>
      <c r="U27" s="683"/>
      <c r="V27" s="683"/>
      <c r="W27" s="686"/>
      <c r="X27" s="686"/>
      <c r="Y27" s="675"/>
      <c r="Z27" s="7" t="s">
        <v>43</v>
      </c>
      <c r="AA27" s="87"/>
      <c r="AB27" s="87"/>
      <c r="AC27" s="87"/>
      <c r="AD27" s="87"/>
      <c r="AE27" s="87"/>
      <c r="AF27" s="87"/>
      <c r="AG27" s="87"/>
      <c r="AH27" s="87"/>
      <c r="AI27" s="87"/>
      <c r="AJ27" s="87"/>
      <c r="AK27" s="87"/>
      <c r="AL27" s="87" t="str">
        <f t="shared" ref="AL27" si="7">IF(AL25=0,"",AL26/AL25)</f>
        <v/>
      </c>
      <c r="AM27" s="691"/>
      <c r="AN27" s="109">
        <f t="shared" ref="AN27:AW27" si="8">IF(AN$8&lt;=$AJ$8,IF(OR(AN25="",AN26=""),"",AN26/AN25),"")</f>
        <v>0</v>
      </c>
      <c r="AO27" s="109">
        <f t="shared" si="8"/>
        <v>0</v>
      </c>
      <c r="AP27" s="109">
        <f t="shared" si="8"/>
        <v>0</v>
      </c>
      <c r="AQ27" s="109">
        <f t="shared" si="8"/>
        <v>0</v>
      </c>
      <c r="AR27" s="109">
        <f t="shared" si="8"/>
        <v>0</v>
      </c>
      <c r="AS27" s="109">
        <f t="shared" si="8"/>
        <v>0</v>
      </c>
      <c r="AT27" s="109">
        <f t="shared" si="8"/>
        <v>0</v>
      </c>
      <c r="AU27" s="109">
        <f t="shared" si="8"/>
        <v>0</v>
      </c>
      <c r="AV27" s="109">
        <f t="shared" si="8"/>
        <v>0</v>
      </c>
      <c r="AW27" s="109">
        <f t="shared" si="8"/>
        <v>0</v>
      </c>
    </row>
    <row r="28" spans="3:49" ht="24" x14ac:dyDescent="0.25">
      <c r="C28" s="708"/>
      <c r="D28" s="686"/>
      <c r="E28" s="683"/>
      <c r="F28" s="710"/>
      <c r="G28" s="710"/>
      <c r="H28" s="710"/>
      <c r="I28" s="711"/>
      <c r="J28" s="692"/>
      <c r="K28" s="699"/>
      <c r="L28" s="692"/>
      <c r="M28" s="694"/>
      <c r="N28" s="686"/>
      <c r="O28" s="686"/>
      <c r="P28" s="686"/>
      <c r="Q28" s="677"/>
      <c r="R28" s="680"/>
      <c r="S28" s="680"/>
      <c r="T28" s="680"/>
      <c r="U28" s="683"/>
      <c r="V28" s="683"/>
      <c r="W28" s="686"/>
      <c r="X28" s="686"/>
      <c r="Y28" s="673" t="s">
        <v>45</v>
      </c>
      <c r="Z28" s="7" t="s">
        <v>41</v>
      </c>
      <c r="AA28" s="88"/>
      <c r="AB28" s="95"/>
      <c r="AC28" s="89">
        <v>9</v>
      </c>
      <c r="AD28" s="89">
        <v>6</v>
      </c>
      <c r="AE28" s="89">
        <v>6</v>
      </c>
      <c r="AF28" s="89">
        <v>6</v>
      </c>
      <c r="AG28" s="89">
        <v>9</v>
      </c>
      <c r="AH28" s="89">
        <v>6</v>
      </c>
      <c r="AI28" s="89">
        <v>6</v>
      </c>
      <c r="AJ28" s="89">
        <v>6</v>
      </c>
      <c r="AK28" s="89">
        <v>6</v>
      </c>
      <c r="AL28" s="89"/>
      <c r="AM28" s="689">
        <f>SUM(AA28:AL28)</f>
        <v>60</v>
      </c>
      <c r="AN28" s="34">
        <f>IF(AN$8&lt;=$AJ$8,IF(SUM($Z28:AC28)=0,"",SUM($Z28:AC28)),"")</f>
        <v>9</v>
      </c>
      <c r="AO28" s="34">
        <f>IF(AO$8&lt;=$AJ$8,IF(SUM($Z28:AD28)=0,"",SUM($Z28:AD28)),"")</f>
        <v>15</v>
      </c>
      <c r="AP28" s="34">
        <f>IF(AP$8&lt;=$AJ$8,IF(SUM($Z28:AE28)=0,"",SUM($Z28:AE28)),"")</f>
        <v>21</v>
      </c>
      <c r="AQ28" s="34">
        <f>IF(AQ$8&lt;=$AJ$8,IF(SUM($Z28:AF28)=0,"",SUM($Z28:AF28)),"")</f>
        <v>27</v>
      </c>
      <c r="AR28" s="34">
        <f>IF(AR$8&lt;=$AJ$8,IF(SUM($Z28:AG28)=0,"",SUM($Z28:AG28)),"")</f>
        <v>36</v>
      </c>
      <c r="AS28" s="34">
        <f>IF(AS$8&lt;=$AJ$8,IF(SUM($Z28:AH28)=0,"",SUM($Z28:AH28)),"")</f>
        <v>42</v>
      </c>
      <c r="AT28" s="34">
        <f>IF(AT$8&lt;=$AJ$8,IF(SUM($Z28:AI28)=0,"",SUM($Z28:AI28)),"")</f>
        <v>48</v>
      </c>
      <c r="AU28" s="34">
        <f>IF(AU$8&lt;=$AJ$8,IF(SUM($Z28:AJ28)=0,"",SUM($Z28:AJ28)),"")</f>
        <v>54</v>
      </c>
      <c r="AV28" s="34">
        <f>IF(AV$8&lt;=$AJ$8,IF(SUM($Z28:AK28)=0,"",SUM($Z28:AK28)),"")</f>
        <v>60</v>
      </c>
      <c r="AW28" s="34">
        <f>IF(AW$8&lt;=$AJ$8,IF(SUM($Z28:AL28)=0,"",SUM($Z28:AL28)),"")</f>
        <v>60</v>
      </c>
    </row>
    <row r="29" spans="3:49" ht="24" x14ac:dyDescent="0.25">
      <c r="C29" s="708"/>
      <c r="D29" s="686"/>
      <c r="E29" s="683"/>
      <c r="F29" s="710"/>
      <c r="G29" s="710"/>
      <c r="H29" s="710"/>
      <c r="I29" s="711"/>
      <c r="J29" s="692"/>
      <c r="K29" s="699"/>
      <c r="L29" s="692"/>
      <c r="M29" s="694"/>
      <c r="N29" s="686"/>
      <c r="O29" s="686"/>
      <c r="P29" s="686"/>
      <c r="Q29" s="677"/>
      <c r="R29" s="680"/>
      <c r="S29" s="680"/>
      <c r="T29" s="680"/>
      <c r="U29" s="683"/>
      <c r="V29" s="683"/>
      <c r="W29" s="686"/>
      <c r="X29" s="686"/>
      <c r="Y29" s="674"/>
      <c r="Z29" s="7" t="s">
        <v>42</v>
      </c>
      <c r="AA29" s="89"/>
      <c r="AB29" s="95"/>
      <c r="AC29" s="89" t="s">
        <v>46</v>
      </c>
      <c r="AD29" s="89"/>
      <c r="AE29" s="89"/>
      <c r="AF29" s="89"/>
      <c r="AG29" s="89"/>
      <c r="AH29" s="89"/>
      <c r="AI29" s="89"/>
      <c r="AJ29" s="89"/>
      <c r="AK29" s="89"/>
      <c r="AL29" s="96"/>
      <c r="AM29" s="690"/>
      <c r="AN29" s="34">
        <f>IF(AN$8&lt;=$AJ$8,SUM($Z29:AC29),"")</f>
        <v>0</v>
      </c>
      <c r="AO29" s="34">
        <f>IF(AO$8&lt;=$AJ$8,SUM($Z29:AD29),"")</f>
        <v>0</v>
      </c>
      <c r="AP29" s="34">
        <f>IF(AP$8&lt;=$AJ$8,SUM($Z29:AE29),"")</f>
        <v>0</v>
      </c>
      <c r="AQ29" s="34">
        <f>IF(AQ$8&lt;=$AJ$8,SUM($Z29:AF29),"")</f>
        <v>0</v>
      </c>
      <c r="AR29" s="34">
        <f>IF(AR$8&lt;=$AJ$8,SUM($Z29:AG29),"")</f>
        <v>0</v>
      </c>
      <c r="AS29" s="34">
        <f>IF(AS$8&lt;=$AJ$8,SUM($Z29:AH29),"")</f>
        <v>0</v>
      </c>
      <c r="AT29" s="34">
        <f>IF(AT$8&lt;=$AJ$8,SUM($Z29:AI29),"")</f>
        <v>0</v>
      </c>
      <c r="AU29" s="34">
        <f>IF(AU$8&lt;=$AJ$8,SUM($Z29:AJ29),"")</f>
        <v>0</v>
      </c>
      <c r="AV29" s="34">
        <f>IF(AV$8&lt;=$AJ$8,SUM($Z29:AK29),"")</f>
        <v>0</v>
      </c>
      <c r="AW29" s="34">
        <f>IF(AW$8&lt;=$AJ$8,SUM($Z29:AL29),"")</f>
        <v>0</v>
      </c>
    </row>
    <row r="30" spans="3:49" ht="24" x14ac:dyDescent="0.25">
      <c r="C30" s="708"/>
      <c r="D30" s="686"/>
      <c r="E30" s="683"/>
      <c r="F30" s="710"/>
      <c r="G30" s="710"/>
      <c r="H30" s="710"/>
      <c r="I30" s="711"/>
      <c r="J30" s="692"/>
      <c r="K30" s="699"/>
      <c r="L30" s="692"/>
      <c r="M30" s="695"/>
      <c r="N30" s="687"/>
      <c r="O30" s="687"/>
      <c r="P30" s="687"/>
      <c r="Q30" s="678"/>
      <c r="R30" s="681"/>
      <c r="S30" s="681"/>
      <c r="T30" s="681"/>
      <c r="U30" s="684"/>
      <c r="V30" s="684"/>
      <c r="W30" s="687"/>
      <c r="X30" s="687"/>
      <c r="Y30" s="675"/>
      <c r="Z30" s="164" t="s">
        <v>43</v>
      </c>
      <c r="AA30" s="87"/>
      <c r="AB30" s="87"/>
      <c r="AC30" s="97"/>
      <c r="AD30" s="97"/>
      <c r="AE30" s="97"/>
      <c r="AF30" s="97"/>
      <c r="AG30" s="97"/>
      <c r="AH30" s="97"/>
      <c r="AI30" s="97"/>
      <c r="AJ30" s="97"/>
      <c r="AK30" s="97"/>
      <c r="AL30" s="97" t="s">
        <v>46</v>
      </c>
      <c r="AM30" s="691"/>
      <c r="AN30" s="109">
        <f t="shared" ref="AN30:AW30" si="9">IF(AN$8&lt;=$AJ$8,IF(OR(AN28="",AN29=""),"",AN29/AN28),"")</f>
        <v>0</v>
      </c>
      <c r="AO30" s="109">
        <f t="shared" si="9"/>
        <v>0</v>
      </c>
      <c r="AP30" s="109">
        <f t="shared" si="9"/>
        <v>0</v>
      </c>
      <c r="AQ30" s="109">
        <f t="shared" si="9"/>
        <v>0</v>
      </c>
      <c r="AR30" s="109">
        <f t="shared" si="9"/>
        <v>0</v>
      </c>
      <c r="AS30" s="109">
        <f t="shared" si="9"/>
        <v>0</v>
      </c>
      <c r="AT30" s="109">
        <f t="shared" si="9"/>
        <v>0</v>
      </c>
      <c r="AU30" s="109">
        <f t="shared" si="9"/>
        <v>0</v>
      </c>
      <c r="AV30" s="109">
        <f t="shared" si="9"/>
        <v>0</v>
      </c>
      <c r="AW30" s="109">
        <f t="shared" si="9"/>
        <v>0</v>
      </c>
    </row>
    <row r="31" spans="3:49" ht="12" customHeight="1" x14ac:dyDescent="0.25">
      <c r="C31" s="708"/>
      <c r="D31" s="686"/>
      <c r="E31" s="683"/>
      <c r="F31" s="710"/>
      <c r="G31" s="710"/>
      <c r="H31" s="710"/>
      <c r="I31" s="711"/>
      <c r="J31" s="692"/>
      <c r="K31" s="699"/>
      <c r="L31" s="692" t="s">
        <v>50</v>
      </c>
      <c r="M31" s="693" t="s">
        <v>36</v>
      </c>
      <c r="N31" s="685" t="s">
        <v>37</v>
      </c>
      <c r="O31" s="685" t="s">
        <v>38</v>
      </c>
      <c r="P31" s="685">
        <f>+SUM(P101:P107)</f>
        <v>7667</v>
      </c>
      <c r="Q31" s="704">
        <v>0.75</v>
      </c>
      <c r="R31" s="704">
        <v>1</v>
      </c>
      <c r="S31" s="704">
        <v>1</v>
      </c>
      <c r="T31" s="704">
        <v>1</v>
      </c>
      <c r="U31" s="682">
        <v>0.25</v>
      </c>
      <c r="V31" s="682" t="s">
        <v>207</v>
      </c>
      <c r="W31" s="701" t="s">
        <v>208</v>
      </c>
      <c r="X31" s="685" t="s">
        <v>39</v>
      </c>
      <c r="Y31" s="673" t="s">
        <v>40</v>
      </c>
      <c r="Z31" s="7" t="s">
        <v>41</v>
      </c>
      <c r="AA31" s="34"/>
      <c r="AB31" s="34"/>
      <c r="AC31" s="34">
        <v>1</v>
      </c>
      <c r="AD31" s="34"/>
      <c r="AE31" s="34">
        <v>1</v>
      </c>
      <c r="AF31" s="34">
        <v>1</v>
      </c>
      <c r="AG31" s="34"/>
      <c r="AH31" s="34">
        <v>1</v>
      </c>
      <c r="AI31" s="34"/>
      <c r="AJ31" s="34"/>
      <c r="AK31" s="34">
        <v>1</v>
      </c>
      <c r="AL31" s="34"/>
      <c r="AM31" s="689">
        <f>SUM(AA31:AL31)</f>
        <v>5</v>
      </c>
      <c r="AN31" s="34">
        <f>IF(AN$8&lt;=$AJ$8,IF(SUM($Z31:AC31)=0,"",SUM($Z31:AC31)),"")</f>
        <v>1</v>
      </c>
      <c r="AO31" s="34">
        <f>IF(AO$8&lt;=$AJ$8,IF(SUM($Z31:AD31)=0,"",SUM($Z31:AD31)),"")</f>
        <v>1</v>
      </c>
      <c r="AP31" s="34">
        <f>IF(AP$8&lt;=$AJ$8,IF(SUM($Z31:AE31)=0,"",SUM($Z31:AE31)),"")</f>
        <v>2</v>
      </c>
      <c r="AQ31" s="34">
        <f>IF(AQ$8&lt;=$AJ$8,IF(SUM($Z31:AF31)=0,"",SUM($Z31:AF31)),"")</f>
        <v>3</v>
      </c>
      <c r="AR31" s="34">
        <f>IF(AR$8&lt;=$AJ$8,IF(SUM($Z31:AG31)=0,"",SUM($Z31:AG31)),"")</f>
        <v>3</v>
      </c>
      <c r="AS31" s="34">
        <f>IF(AS$8&lt;=$AJ$8,IF(SUM($Z31:AH31)=0,"",SUM($Z31:AH31)),"")</f>
        <v>4</v>
      </c>
      <c r="AT31" s="34">
        <f>IF(AT$8&lt;=$AJ$8,IF(SUM($Z31:AI31)=0,"",SUM($Z31:AI31)),"")</f>
        <v>4</v>
      </c>
      <c r="AU31" s="34">
        <f>IF(AU$8&lt;=$AJ$8,IF(SUM($Z31:AJ31)=0,"",SUM($Z31:AJ31)),"")</f>
        <v>4</v>
      </c>
      <c r="AV31" s="34">
        <f>IF(AV$8&lt;=$AJ$8,IF(SUM($Z31:AK31)=0,"",SUM($Z31:AK31)),"")</f>
        <v>5</v>
      </c>
      <c r="AW31" s="34">
        <f>IF(AW$8&lt;=$AJ$8,IF(SUM($Z31:AL31)=0,"",SUM($Z31:AL31)),"")</f>
        <v>5</v>
      </c>
    </row>
    <row r="32" spans="3:49" ht="24" x14ac:dyDescent="0.25">
      <c r="C32" s="708"/>
      <c r="D32" s="686"/>
      <c r="E32" s="683"/>
      <c r="F32" s="710"/>
      <c r="G32" s="710"/>
      <c r="H32" s="710"/>
      <c r="I32" s="711"/>
      <c r="J32" s="692"/>
      <c r="K32" s="699"/>
      <c r="L32" s="692"/>
      <c r="M32" s="694"/>
      <c r="N32" s="686"/>
      <c r="O32" s="686"/>
      <c r="P32" s="686"/>
      <c r="Q32" s="705"/>
      <c r="R32" s="705"/>
      <c r="S32" s="705"/>
      <c r="T32" s="705"/>
      <c r="U32" s="683"/>
      <c r="V32" s="683"/>
      <c r="W32" s="702"/>
      <c r="X32" s="686"/>
      <c r="Y32" s="674"/>
      <c r="Z32" s="7" t="s">
        <v>42</v>
      </c>
      <c r="AA32" s="85"/>
      <c r="AB32" s="85"/>
      <c r="AC32" s="85"/>
      <c r="AD32" s="191"/>
      <c r="AE32" s="191"/>
      <c r="AF32" s="191"/>
      <c r="AG32" s="191"/>
      <c r="AH32" s="191"/>
      <c r="AI32" s="191"/>
      <c r="AJ32" s="191"/>
      <c r="AK32" s="191"/>
      <c r="AL32" s="192"/>
      <c r="AM32" s="690"/>
      <c r="AN32" s="34">
        <f>IF(AN$8&lt;=$AJ$8,SUM($Z32:AC32),"")</f>
        <v>0</v>
      </c>
      <c r="AO32" s="34">
        <f>IF(AO$8&lt;=$AJ$8,SUM($Z32:AD32),"")</f>
        <v>0</v>
      </c>
      <c r="AP32" s="34">
        <f>IF(AP$8&lt;=$AJ$8,SUM($Z32:AE32),"")</f>
        <v>0</v>
      </c>
      <c r="AQ32" s="34">
        <f>IF(AQ$8&lt;=$AJ$8,SUM($Z32:AF32),"")</f>
        <v>0</v>
      </c>
      <c r="AR32" s="34">
        <f>IF(AR$8&lt;=$AJ$8,SUM($Z32:AG32),"")</f>
        <v>0</v>
      </c>
      <c r="AS32" s="34">
        <f>IF(AS$8&lt;=$AJ$8,SUM($Z32:AH32),"")</f>
        <v>0</v>
      </c>
      <c r="AT32" s="34">
        <f>IF(AT$8&lt;=$AJ$8,SUM($Z32:AI32),"")</f>
        <v>0</v>
      </c>
      <c r="AU32" s="34">
        <f>IF(AU$8&lt;=$AJ$8,SUM($Z32:AJ32),"")</f>
        <v>0</v>
      </c>
      <c r="AV32" s="34">
        <f>IF(AV$8&lt;=$AJ$8,SUM($Z32:AK32),"")</f>
        <v>0</v>
      </c>
      <c r="AW32" s="34">
        <f>IF(AW$8&lt;=$AJ$8,SUM($Z32:AL32),"")</f>
        <v>0</v>
      </c>
    </row>
    <row r="33" spans="3:49" ht="24" x14ac:dyDescent="0.25">
      <c r="C33" s="708"/>
      <c r="D33" s="686"/>
      <c r="E33" s="683"/>
      <c r="F33" s="710"/>
      <c r="G33" s="710"/>
      <c r="H33" s="710"/>
      <c r="I33" s="711"/>
      <c r="J33" s="692"/>
      <c r="K33" s="699"/>
      <c r="L33" s="692"/>
      <c r="M33" s="694"/>
      <c r="N33" s="686"/>
      <c r="O33" s="686"/>
      <c r="P33" s="686"/>
      <c r="Q33" s="705"/>
      <c r="R33" s="705"/>
      <c r="S33" s="705"/>
      <c r="T33" s="705"/>
      <c r="U33" s="683"/>
      <c r="V33" s="683"/>
      <c r="W33" s="702"/>
      <c r="X33" s="686"/>
      <c r="Y33" s="675"/>
      <c r="Z33" s="7" t="s">
        <v>43</v>
      </c>
      <c r="AA33" s="87"/>
      <c r="AB33" s="87"/>
      <c r="AC33" s="87"/>
      <c r="AD33" s="194"/>
      <c r="AE33" s="87"/>
      <c r="AF33" s="87"/>
      <c r="AG33" s="194"/>
      <c r="AH33" s="87"/>
      <c r="AI33" s="194"/>
      <c r="AJ33" s="194"/>
      <c r="AK33" s="87"/>
      <c r="AL33" s="194"/>
      <c r="AM33" s="691"/>
      <c r="AN33" s="109">
        <f>IF(AN$8&lt;=$AJ$8,IF(OR(AN31="",AN32=""),"",AN32/AN31),"")</f>
        <v>0</v>
      </c>
      <c r="AO33" s="109">
        <f t="shared" ref="AO33:AW33" si="10">IF(AO$8&lt;=$AJ$8,IF(OR(AO31="",AO32=""),"",AO32/AO31),"")</f>
        <v>0</v>
      </c>
      <c r="AP33" s="109">
        <f t="shared" si="10"/>
        <v>0</v>
      </c>
      <c r="AQ33" s="109">
        <f t="shared" si="10"/>
        <v>0</v>
      </c>
      <c r="AR33" s="109">
        <f t="shared" si="10"/>
        <v>0</v>
      </c>
      <c r="AS33" s="109">
        <f t="shared" si="10"/>
        <v>0</v>
      </c>
      <c r="AT33" s="109">
        <f t="shared" si="10"/>
        <v>0</v>
      </c>
      <c r="AU33" s="109">
        <f t="shared" si="10"/>
        <v>0</v>
      </c>
      <c r="AV33" s="109">
        <f t="shared" si="10"/>
        <v>0</v>
      </c>
      <c r="AW33" s="109">
        <f t="shared" si="10"/>
        <v>0</v>
      </c>
    </row>
    <row r="34" spans="3:49" ht="24" x14ac:dyDescent="0.25">
      <c r="C34" s="708"/>
      <c r="D34" s="686"/>
      <c r="E34" s="683"/>
      <c r="F34" s="710"/>
      <c r="G34" s="710"/>
      <c r="H34" s="710"/>
      <c r="I34" s="711"/>
      <c r="J34" s="692"/>
      <c r="K34" s="699"/>
      <c r="L34" s="692"/>
      <c r="M34" s="694"/>
      <c r="N34" s="686"/>
      <c r="O34" s="686"/>
      <c r="P34" s="686"/>
      <c r="Q34" s="705"/>
      <c r="R34" s="705"/>
      <c r="S34" s="705"/>
      <c r="T34" s="705"/>
      <c r="U34" s="683"/>
      <c r="V34" s="683"/>
      <c r="W34" s="702"/>
      <c r="X34" s="686"/>
      <c r="Y34" s="673" t="s">
        <v>44</v>
      </c>
      <c r="Z34" s="7" t="s">
        <v>41</v>
      </c>
      <c r="AA34" s="84">
        <v>1</v>
      </c>
      <c r="AB34" s="84">
        <v>2</v>
      </c>
      <c r="AC34" s="84">
        <v>7</v>
      </c>
      <c r="AD34" s="84">
        <v>3</v>
      </c>
      <c r="AE34" s="84">
        <v>7</v>
      </c>
      <c r="AF34" s="84">
        <v>3</v>
      </c>
      <c r="AG34" s="84">
        <v>3</v>
      </c>
      <c r="AH34" s="84">
        <v>7</v>
      </c>
      <c r="AI34" s="84">
        <v>7</v>
      </c>
      <c r="AJ34" s="84">
        <v>3</v>
      </c>
      <c r="AK34" s="84">
        <v>2</v>
      </c>
      <c r="AL34" s="84">
        <v>1</v>
      </c>
      <c r="AM34" s="689">
        <f>SUM(AA34:AL34)</f>
        <v>46</v>
      </c>
      <c r="AN34" s="34">
        <f>IF(AN$8&lt;=$AJ$8,IF(SUM($Z34:AC34)=0,"",SUM($Z34:AC34)),"")</f>
        <v>10</v>
      </c>
      <c r="AO34" s="34">
        <f>IF(AO$8&lt;=$AJ$8,IF(SUM($Z34:AD34)=0,"",SUM($Z34:AD34)),"")</f>
        <v>13</v>
      </c>
      <c r="AP34" s="34">
        <f>IF(AP$8&lt;=$AJ$8,IF(SUM($Z34:AE34)=0,"",SUM($Z34:AE34)),"")</f>
        <v>20</v>
      </c>
      <c r="AQ34" s="34">
        <f>IF(AQ$8&lt;=$AJ$8,IF(SUM($Z34:AF34)=0,"",SUM($Z34:AF34)),"")</f>
        <v>23</v>
      </c>
      <c r="AR34" s="34">
        <f>IF(AR$8&lt;=$AJ$8,IF(SUM($Z34:AG34)=0,"",SUM($Z34:AG34)),"")</f>
        <v>26</v>
      </c>
      <c r="AS34" s="34">
        <f>IF(AS$8&lt;=$AJ$8,IF(SUM($Z34:AH34)=0,"",SUM($Z34:AH34)),"")</f>
        <v>33</v>
      </c>
      <c r="AT34" s="34">
        <f>IF(AT$8&lt;=$AJ$8,IF(SUM($Z34:AI34)=0,"",SUM($Z34:AI34)),"")</f>
        <v>40</v>
      </c>
      <c r="AU34" s="34">
        <f>IF(AU$8&lt;=$AJ$8,IF(SUM($Z34:AJ34)=0,"",SUM($Z34:AJ34)),"")</f>
        <v>43</v>
      </c>
      <c r="AV34" s="34">
        <f>IF(AV$8&lt;=$AJ$8,IF(SUM($Z34:AK34)=0,"",SUM($Z34:AK34)),"")</f>
        <v>45</v>
      </c>
      <c r="AW34" s="34">
        <f>IF(AW$8&lt;=$AJ$8,IF(SUM($Z34:AL34)=0,"",SUM($Z34:AL34)),"")</f>
        <v>46</v>
      </c>
    </row>
    <row r="35" spans="3:49" ht="24" x14ac:dyDescent="0.25">
      <c r="C35" s="708"/>
      <c r="D35" s="686"/>
      <c r="E35" s="683"/>
      <c r="F35" s="710"/>
      <c r="G35" s="710"/>
      <c r="H35" s="710"/>
      <c r="I35" s="711"/>
      <c r="J35" s="692"/>
      <c r="K35" s="699"/>
      <c r="L35" s="692"/>
      <c r="M35" s="694"/>
      <c r="N35" s="686"/>
      <c r="O35" s="686"/>
      <c r="P35" s="686"/>
      <c r="Q35" s="705"/>
      <c r="R35" s="705"/>
      <c r="S35" s="705"/>
      <c r="T35" s="705"/>
      <c r="U35" s="683"/>
      <c r="V35" s="683"/>
      <c r="W35" s="702"/>
      <c r="X35" s="686"/>
      <c r="Y35" s="674"/>
      <c r="Z35" s="7" t="s">
        <v>42</v>
      </c>
      <c r="AA35" s="85"/>
      <c r="AB35" s="85"/>
      <c r="AC35" s="85"/>
      <c r="AD35" s="191"/>
      <c r="AE35" s="191"/>
      <c r="AF35" s="191"/>
      <c r="AG35" s="191"/>
      <c r="AH35" s="191"/>
      <c r="AI35" s="191"/>
      <c r="AJ35" s="191"/>
      <c r="AK35" s="191"/>
      <c r="AL35" s="192"/>
      <c r="AM35" s="690"/>
      <c r="AN35" s="34">
        <f>IF(AN$8&lt;=$AJ$8,SUM($Z35:AC35),"")</f>
        <v>0</v>
      </c>
      <c r="AO35" s="34">
        <f>IF(AO$8&lt;=$AJ$8,SUM($Z35:AD35),"")</f>
        <v>0</v>
      </c>
      <c r="AP35" s="34">
        <f>IF(AP$8&lt;=$AJ$8,SUM($Z35:AE35),"")</f>
        <v>0</v>
      </c>
      <c r="AQ35" s="34">
        <f>IF(AQ$8&lt;=$AJ$8,SUM($Z35:AF35),"")</f>
        <v>0</v>
      </c>
      <c r="AR35" s="34">
        <f>IF(AR$8&lt;=$AJ$8,SUM($Z35:AG35),"")</f>
        <v>0</v>
      </c>
      <c r="AS35" s="34">
        <f>IF(AS$8&lt;=$AJ$8,SUM($Z35:AH35),"")</f>
        <v>0</v>
      </c>
      <c r="AT35" s="34">
        <f>IF(AT$8&lt;=$AJ$8,SUM($Z35:AI35),"")</f>
        <v>0</v>
      </c>
      <c r="AU35" s="34">
        <f>IF(AU$8&lt;=$AJ$8,SUM($Z35:AJ35),"")</f>
        <v>0</v>
      </c>
      <c r="AV35" s="34">
        <f>IF(AV$8&lt;=$AJ$8,SUM($Z35:AK35),"")</f>
        <v>0</v>
      </c>
      <c r="AW35" s="34">
        <f>IF(AW$8&lt;=$AJ$8,SUM($Z35:AL35),"")</f>
        <v>0</v>
      </c>
    </row>
    <row r="36" spans="3:49" ht="24" x14ac:dyDescent="0.25">
      <c r="C36" s="708"/>
      <c r="D36" s="686"/>
      <c r="E36" s="683"/>
      <c r="F36" s="710"/>
      <c r="G36" s="710"/>
      <c r="H36" s="710"/>
      <c r="I36" s="711"/>
      <c r="J36" s="692"/>
      <c r="K36" s="699"/>
      <c r="L36" s="692"/>
      <c r="M36" s="694"/>
      <c r="N36" s="686"/>
      <c r="O36" s="686"/>
      <c r="P36" s="686"/>
      <c r="Q36" s="705"/>
      <c r="R36" s="705"/>
      <c r="S36" s="705"/>
      <c r="T36" s="705"/>
      <c r="U36" s="683"/>
      <c r="V36" s="683"/>
      <c r="W36" s="702"/>
      <c r="X36" s="686"/>
      <c r="Y36" s="675"/>
      <c r="Z36" s="7" t="s">
        <v>43</v>
      </c>
      <c r="AA36" s="87"/>
      <c r="AB36" s="87"/>
      <c r="AC36" s="87"/>
      <c r="AD36" s="87"/>
      <c r="AE36" s="87"/>
      <c r="AF36" s="87"/>
      <c r="AG36" s="87"/>
      <c r="AH36" s="87"/>
      <c r="AI36" s="87"/>
      <c r="AJ36" s="87"/>
      <c r="AK36" s="87"/>
      <c r="AL36" s="87"/>
      <c r="AM36" s="691"/>
      <c r="AN36" s="109">
        <f t="shared" ref="AN36:AW36" si="11">IF(AN$8&lt;=$AJ$8,IF(OR(AN34="",AN35=""),"",AN35/AN34),"")</f>
        <v>0</v>
      </c>
      <c r="AO36" s="109">
        <f t="shared" si="11"/>
        <v>0</v>
      </c>
      <c r="AP36" s="109">
        <f t="shared" si="11"/>
        <v>0</v>
      </c>
      <c r="AQ36" s="109">
        <f t="shared" si="11"/>
        <v>0</v>
      </c>
      <c r="AR36" s="109">
        <f t="shared" si="11"/>
        <v>0</v>
      </c>
      <c r="AS36" s="109">
        <f t="shared" si="11"/>
        <v>0</v>
      </c>
      <c r="AT36" s="109">
        <f t="shared" si="11"/>
        <v>0</v>
      </c>
      <c r="AU36" s="109">
        <f t="shared" si="11"/>
        <v>0</v>
      </c>
      <c r="AV36" s="109">
        <f t="shared" si="11"/>
        <v>0</v>
      </c>
      <c r="AW36" s="109">
        <f t="shared" si="11"/>
        <v>0</v>
      </c>
    </row>
    <row r="37" spans="3:49" ht="24" x14ac:dyDescent="0.25">
      <c r="C37" s="708"/>
      <c r="D37" s="686"/>
      <c r="E37" s="683"/>
      <c r="F37" s="710"/>
      <c r="G37" s="710"/>
      <c r="H37" s="710"/>
      <c r="I37" s="711"/>
      <c r="J37" s="692"/>
      <c r="K37" s="699"/>
      <c r="L37" s="692"/>
      <c r="M37" s="694"/>
      <c r="N37" s="686"/>
      <c r="O37" s="686"/>
      <c r="P37" s="686"/>
      <c r="Q37" s="705"/>
      <c r="R37" s="705"/>
      <c r="S37" s="705"/>
      <c r="T37" s="705"/>
      <c r="U37" s="683"/>
      <c r="V37" s="683"/>
      <c r="W37" s="702"/>
      <c r="X37" s="686"/>
      <c r="Y37" s="673" t="s">
        <v>45</v>
      </c>
      <c r="Z37" s="7" t="s">
        <v>41</v>
      </c>
      <c r="AA37" s="85"/>
      <c r="AB37" s="85"/>
      <c r="AC37" s="85">
        <v>3</v>
      </c>
      <c r="AD37" s="191"/>
      <c r="AE37" s="191"/>
      <c r="AF37" s="191">
        <v>3</v>
      </c>
      <c r="AG37" s="191"/>
      <c r="AH37" s="191"/>
      <c r="AI37" s="191">
        <v>3</v>
      </c>
      <c r="AJ37" s="191"/>
      <c r="AK37" s="191"/>
      <c r="AL37" s="191">
        <v>1</v>
      </c>
      <c r="AM37" s="689">
        <f>SUM(AA37:AL37)</f>
        <v>10</v>
      </c>
      <c r="AN37" s="34">
        <f>IF(AN$8&lt;=$AJ$8,IF(SUM($Z37:AC37)=0,"",SUM($Z37:AC37)),"")</f>
        <v>3</v>
      </c>
      <c r="AO37" s="34">
        <f>IF(AO$8&lt;=$AJ$8,IF(SUM($Z37:AD37)=0,"",SUM($Z37:AD37)),"")</f>
        <v>3</v>
      </c>
      <c r="AP37" s="34">
        <f>IF(AP$8&lt;=$AJ$8,IF(SUM($Z37:AE37)=0,"",SUM($Z37:AE37)),"")</f>
        <v>3</v>
      </c>
      <c r="AQ37" s="34">
        <f>IF(AQ$8&lt;=$AJ$8,IF(SUM($Z37:AF37)=0,"",SUM($Z37:AF37)),"")</f>
        <v>6</v>
      </c>
      <c r="AR37" s="34">
        <f>IF(AR$8&lt;=$AJ$8,IF(SUM($Z37:AG37)=0,"",SUM($Z37:AG37)),"")</f>
        <v>6</v>
      </c>
      <c r="AS37" s="34">
        <f>IF(AS$8&lt;=$AJ$8,IF(SUM($Z37:AH37)=0,"",SUM($Z37:AH37)),"")</f>
        <v>6</v>
      </c>
      <c r="AT37" s="34">
        <f>IF(AT$8&lt;=$AJ$8,IF(SUM($Z37:AI37)=0,"",SUM($Z37:AI37)),"")</f>
        <v>9</v>
      </c>
      <c r="AU37" s="34">
        <f>IF(AU$8&lt;=$AJ$8,IF(SUM($Z37:AJ37)=0,"",SUM($Z37:AJ37)),"")</f>
        <v>9</v>
      </c>
      <c r="AV37" s="34">
        <f>IF(AV$8&lt;=$AJ$8,IF(SUM($Z37:AK37)=0,"",SUM($Z37:AK37)),"")</f>
        <v>9</v>
      </c>
      <c r="AW37" s="34">
        <f>IF(AW$8&lt;=$AJ$8,IF(SUM($Z37:AL37)=0,"",SUM($Z37:AL37)),"")</f>
        <v>10</v>
      </c>
    </row>
    <row r="38" spans="3:49" ht="24" x14ac:dyDescent="0.25">
      <c r="C38" s="708"/>
      <c r="D38" s="686"/>
      <c r="E38" s="683"/>
      <c r="F38" s="710"/>
      <c r="G38" s="710"/>
      <c r="H38" s="710"/>
      <c r="I38" s="711"/>
      <c r="J38" s="692"/>
      <c r="K38" s="699"/>
      <c r="L38" s="692"/>
      <c r="M38" s="694"/>
      <c r="N38" s="686"/>
      <c r="O38" s="686"/>
      <c r="P38" s="686"/>
      <c r="Q38" s="705"/>
      <c r="R38" s="705"/>
      <c r="S38" s="705"/>
      <c r="T38" s="705"/>
      <c r="U38" s="683"/>
      <c r="V38" s="683"/>
      <c r="W38" s="702"/>
      <c r="X38" s="686"/>
      <c r="Y38" s="674"/>
      <c r="Z38" s="7" t="s">
        <v>42</v>
      </c>
      <c r="AA38" s="85"/>
      <c r="AB38" s="85"/>
      <c r="AC38" s="85"/>
      <c r="AD38" s="85"/>
      <c r="AE38" s="85"/>
      <c r="AF38" s="85"/>
      <c r="AG38" s="85"/>
      <c r="AH38" s="85"/>
      <c r="AI38" s="85"/>
      <c r="AJ38" s="85"/>
      <c r="AK38" s="85"/>
      <c r="AL38" s="85"/>
      <c r="AM38" s="690"/>
      <c r="AN38" s="34">
        <f>IF(AN$8&lt;=$AJ$8,SUM($Z38:AC38),"")</f>
        <v>0</v>
      </c>
      <c r="AO38" s="34">
        <f>IF(AO$8&lt;=$AJ$8,SUM($Z38:AD38),"")</f>
        <v>0</v>
      </c>
      <c r="AP38" s="34">
        <f>IF(AP$8&lt;=$AJ$8,SUM($Z38:AE38),"")</f>
        <v>0</v>
      </c>
      <c r="AQ38" s="34">
        <f>IF(AQ$8&lt;=$AJ$8,SUM($Z38:AF38),"")</f>
        <v>0</v>
      </c>
      <c r="AR38" s="34">
        <f>IF(AR$8&lt;=$AJ$8,SUM($Z38:AG38),"")</f>
        <v>0</v>
      </c>
      <c r="AS38" s="34">
        <f>IF(AS$8&lt;=$AJ$8,SUM($Z38:AH38),"")</f>
        <v>0</v>
      </c>
      <c r="AT38" s="34">
        <f>IF(AT$8&lt;=$AJ$8,SUM($Z38:AI38),"")</f>
        <v>0</v>
      </c>
      <c r="AU38" s="34">
        <f>IF(AU$8&lt;=$AJ$8,SUM($Z38:AJ38),"")</f>
        <v>0</v>
      </c>
      <c r="AV38" s="34">
        <f>IF(AV$8&lt;=$AJ$8,SUM($Z38:AK38),"")</f>
        <v>0</v>
      </c>
      <c r="AW38" s="34">
        <f>IF(AW$8&lt;=$AJ$8,SUM($Z38:AL38),"")</f>
        <v>0</v>
      </c>
    </row>
    <row r="39" spans="3:49" ht="24" x14ac:dyDescent="0.25">
      <c r="C39" s="708"/>
      <c r="D39" s="686"/>
      <c r="E39" s="683"/>
      <c r="F39" s="710"/>
      <c r="G39" s="710"/>
      <c r="H39" s="710"/>
      <c r="I39" s="711"/>
      <c r="J39" s="692"/>
      <c r="K39" s="699"/>
      <c r="L39" s="692"/>
      <c r="M39" s="695"/>
      <c r="N39" s="687"/>
      <c r="O39" s="687"/>
      <c r="P39" s="687"/>
      <c r="Q39" s="706"/>
      <c r="R39" s="706"/>
      <c r="S39" s="706"/>
      <c r="T39" s="706"/>
      <c r="U39" s="684"/>
      <c r="V39" s="684"/>
      <c r="W39" s="703"/>
      <c r="X39" s="687"/>
      <c r="Y39" s="675"/>
      <c r="Z39" s="7" t="s">
        <v>43</v>
      </c>
      <c r="AA39" s="87" t="str">
        <f t="shared" ref="AA39:AB39" si="12">IF(AA37=0,"",AA38/AA37)</f>
        <v/>
      </c>
      <c r="AB39" s="87" t="str">
        <f t="shared" si="12"/>
        <v/>
      </c>
      <c r="AC39" s="87" t="s">
        <v>46</v>
      </c>
      <c r="AD39" s="194"/>
      <c r="AE39" s="194"/>
      <c r="AF39" s="87"/>
      <c r="AG39" s="194"/>
      <c r="AH39" s="194"/>
      <c r="AI39" s="87"/>
      <c r="AJ39" s="194"/>
      <c r="AK39" s="194"/>
      <c r="AL39" s="87"/>
      <c r="AM39" s="691"/>
      <c r="AN39" s="109">
        <f t="shared" ref="AN39:AW39" si="13">IF(AN$8&lt;=$AJ$8,IF(OR(AN37="",AN38=""),"",AN38/AN37),"")</f>
        <v>0</v>
      </c>
      <c r="AO39" s="109">
        <f t="shared" si="13"/>
        <v>0</v>
      </c>
      <c r="AP39" s="109">
        <f t="shared" si="13"/>
        <v>0</v>
      </c>
      <c r="AQ39" s="109">
        <f t="shared" si="13"/>
        <v>0</v>
      </c>
      <c r="AR39" s="109">
        <f t="shared" si="13"/>
        <v>0</v>
      </c>
      <c r="AS39" s="109">
        <f t="shared" si="13"/>
        <v>0</v>
      </c>
      <c r="AT39" s="109">
        <f t="shared" si="13"/>
        <v>0</v>
      </c>
      <c r="AU39" s="109">
        <f t="shared" si="13"/>
        <v>0</v>
      </c>
      <c r="AV39" s="109">
        <f t="shared" si="13"/>
        <v>0</v>
      </c>
      <c r="AW39" s="109">
        <f t="shared" si="13"/>
        <v>0</v>
      </c>
    </row>
    <row r="40" spans="3:49" ht="12" customHeight="1" x14ac:dyDescent="0.25">
      <c r="C40" s="708"/>
      <c r="D40" s="686"/>
      <c r="E40" s="683"/>
      <c r="F40" s="710"/>
      <c r="G40" s="710"/>
      <c r="H40" s="710"/>
      <c r="I40" s="711"/>
      <c r="J40" s="692"/>
      <c r="K40" s="699"/>
      <c r="L40" s="692" t="s">
        <v>51</v>
      </c>
      <c r="M40" s="693" t="s">
        <v>36</v>
      </c>
      <c r="N40" s="685" t="s">
        <v>37</v>
      </c>
      <c r="O40" s="685" t="s">
        <v>38</v>
      </c>
      <c r="P40" s="685">
        <v>177</v>
      </c>
      <c r="Q40" s="682">
        <v>1</v>
      </c>
      <c r="R40" s="696">
        <v>1</v>
      </c>
      <c r="S40" s="696">
        <v>1</v>
      </c>
      <c r="T40" s="696">
        <v>1</v>
      </c>
      <c r="U40" s="682">
        <v>0.25</v>
      </c>
      <c r="V40" s="682" t="s">
        <v>209</v>
      </c>
      <c r="W40" s="685" t="s">
        <v>52</v>
      </c>
      <c r="X40" s="685" t="s">
        <v>39</v>
      </c>
      <c r="Y40" s="673" t="s">
        <v>40</v>
      </c>
      <c r="Z40" s="7" t="s">
        <v>41</v>
      </c>
      <c r="AA40" s="34" t="s">
        <v>46</v>
      </c>
      <c r="AB40" s="34">
        <f>26+42</f>
        <v>68</v>
      </c>
      <c r="AC40" s="34">
        <v>4</v>
      </c>
      <c r="AD40" s="34"/>
      <c r="AE40" s="34"/>
      <c r="AF40" s="34"/>
      <c r="AG40" s="34"/>
      <c r="AH40" s="34"/>
      <c r="AI40" s="34"/>
      <c r="AJ40" s="34"/>
      <c r="AK40" s="34"/>
      <c r="AL40" s="34"/>
      <c r="AM40" s="689">
        <f>SUM(AA40:AL40)</f>
        <v>72</v>
      </c>
      <c r="AN40" s="34">
        <f>IF(AN$8&lt;=$AJ$8,IF(SUM($Z40:AC40)=0,"",SUM($Z40:AC40)),"")</f>
        <v>72</v>
      </c>
      <c r="AO40" s="34">
        <f>IF(AO$8&lt;=$AJ$8,IF(SUM($Z40:AD40)=0,"",SUM($Z40:AD40)),"")</f>
        <v>72</v>
      </c>
      <c r="AP40" s="34">
        <f>IF(AP$8&lt;=$AJ$8,IF(SUM($Z40:AE40)=0,"",SUM($Z40:AE40)),"")</f>
        <v>72</v>
      </c>
      <c r="AQ40" s="34">
        <f>IF(AQ$8&lt;=$AJ$8,IF(SUM($Z40:AF40)=0,"",SUM($Z40:AF40)),"")</f>
        <v>72</v>
      </c>
      <c r="AR40" s="34">
        <f>IF(AR$8&lt;=$AJ$8,IF(SUM($Z40:AG40)=0,"",SUM($Z40:AG40)),"")</f>
        <v>72</v>
      </c>
      <c r="AS40" s="34">
        <f>IF(AS$8&lt;=$AJ$8,IF(SUM($Z40:AH40)=0,"",SUM($Z40:AH40)),"")</f>
        <v>72</v>
      </c>
      <c r="AT40" s="34">
        <f>IF(AT$8&lt;=$AJ$8,IF(SUM($Z40:AI40)=0,"",SUM($Z40:AI40)),"")</f>
        <v>72</v>
      </c>
      <c r="AU40" s="34">
        <f>IF(AU$8&lt;=$AJ$8,IF(SUM($Z40:AJ40)=0,"",SUM($Z40:AJ40)),"")</f>
        <v>72</v>
      </c>
      <c r="AV40" s="34">
        <f>IF(AV$8&lt;=$AJ$8,IF(SUM($Z40:AK40)=0,"",SUM($Z40:AK40)),"")</f>
        <v>72</v>
      </c>
      <c r="AW40" s="34">
        <f>IF(AW$8&lt;=$AJ$8,IF(SUM($Z40:AL40)=0,"",SUM($Z40:AL40)),"")</f>
        <v>72</v>
      </c>
    </row>
    <row r="41" spans="3:49" ht="24" x14ac:dyDescent="0.25">
      <c r="C41" s="708"/>
      <c r="D41" s="686"/>
      <c r="E41" s="683"/>
      <c r="F41" s="710"/>
      <c r="G41" s="710"/>
      <c r="H41" s="710"/>
      <c r="I41" s="711"/>
      <c r="J41" s="692"/>
      <c r="K41" s="699"/>
      <c r="L41" s="692"/>
      <c r="M41" s="694"/>
      <c r="N41" s="686"/>
      <c r="O41" s="686"/>
      <c r="P41" s="686"/>
      <c r="Q41" s="683"/>
      <c r="R41" s="697"/>
      <c r="S41" s="697"/>
      <c r="T41" s="697"/>
      <c r="U41" s="683"/>
      <c r="V41" s="683"/>
      <c r="W41" s="686"/>
      <c r="X41" s="686"/>
      <c r="Y41" s="674"/>
      <c r="Z41" s="7" t="s">
        <v>42</v>
      </c>
      <c r="AA41" s="15"/>
      <c r="AB41" s="15"/>
      <c r="AC41" s="15"/>
      <c r="AD41" s="191"/>
      <c r="AE41" s="191"/>
      <c r="AF41" s="191"/>
      <c r="AG41" s="191"/>
      <c r="AH41" s="191"/>
      <c r="AI41" s="191"/>
      <c r="AJ41" s="191"/>
      <c r="AK41" s="191"/>
      <c r="AL41" s="192"/>
      <c r="AM41" s="690"/>
      <c r="AN41" s="34">
        <f>IF(AN$8&lt;=$AJ$8,SUM($Z41:AC41),"")</f>
        <v>0</v>
      </c>
      <c r="AO41" s="34">
        <f>IF(AO$8&lt;=$AJ$8,SUM($Z41:AD41),"")</f>
        <v>0</v>
      </c>
      <c r="AP41" s="34">
        <f>IF(AP$8&lt;=$AJ$8,SUM($Z41:AE41),"")</f>
        <v>0</v>
      </c>
      <c r="AQ41" s="34">
        <f>IF(AQ$8&lt;=$AJ$8,SUM($Z41:AF41),"")</f>
        <v>0</v>
      </c>
      <c r="AR41" s="34">
        <f>IF(AR$8&lt;=$AJ$8,SUM($Z41:AG41),"")</f>
        <v>0</v>
      </c>
      <c r="AS41" s="34">
        <f>IF(AS$8&lt;=$AJ$8,SUM($Z41:AH41),"")</f>
        <v>0</v>
      </c>
      <c r="AT41" s="34">
        <f>IF(AT$8&lt;=$AJ$8,SUM($Z41:AI41),"")</f>
        <v>0</v>
      </c>
      <c r="AU41" s="34">
        <f>IF(AU$8&lt;=$AJ$8,SUM($Z41:AJ41),"")</f>
        <v>0</v>
      </c>
      <c r="AV41" s="34">
        <f>IF(AV$8&lt;=$AJ$8,SUM($Z41:AK41),"")</f>
        <v>0</v>
      </c>
      <c r="AW41" s="34">
        <f>IF(AW$8&lt;=$AJ$8,SUM($Z41:AL41),"")</f>
        <v>0</v>
      </c>
    </row>
    <row r="42" spans="3:49" ht="24" x14ac:dyDescent="0.25">
      <c r="C42" s="708"/>
      <c r="D42" s="686"/>
      <c r="E42" s="683"/>
      <c r="F42" s="710"/>
      <c r="G42" s="710"/>
      <c r="H42" s="710"/>
      <c r="I42" s="711"/>
      <c r="J42" s="692"/>
      <c r="K42" s="699"/>
      <c r="L42" s="692"/>
      <c r="M42" s="694"/>
      <c r="N42" s="686"/>
      <c r="O42" s="686"/>
      <c r="P42" s="686"/>
      <c r="Q42" s="683"/>
      <c r="R42" s="697"/>
      <c r="S42" s="697"/>
      <c r="T42" s="697"/>
      <c r="U42" s="683"/>
      <c r="V42" s="683"/>
      <c r="W42" s="686"/>
      <c r="X42" s="686"/>
      <c r="Y42" s="675"/>
      <c r="Z42" s="7" t="s">
        <v>43</v>
      </c>
      <c r="AA42" s="87"/>
      <c r="AB42" s="87"/>
      <c r="AC42" s="87"/>
      <c r="AD42" s="87"/>
      <c r="AE42" s="87"/>
      <c r="AF42" s="87"/>
      <c r="AG42" s="87"/>
      <c r="AH42" s="87"/>
      <c r="AI42" s="87"/>
      <c r="AJ42" s="87"/>
      <c r="AK42" s="87"/>
      <c r="AL42" s="87"/>
      <c r="AM42" s="691"/>
      <c r="AN42" s="109">
        <f>IF(AN$8&lt;=$AJ$8,IF(OR(AN40="",AN41=""),"",AN41/AN40),"")</f>
        <v>0</v>
      </c>
      <c r="AO42" s="109">
        <f t="shared" ref="AO42:AW42" si="14">IF(AO$8&lt;=$AJ$8,IF(OR(AO40="",AO41=""),"",AO41/AO40),"")</f>
        <v>0</v>
      </c>
      <c r="AP42" s="109">
        <f t="shared" si="14"/>
        <v>0</v>
      </c>
      <c r="AQ42" s="109">
        <f t="shared" si="14"/>
        <v>0</v>
      </c>
      <c r="AR42" s="109">
        <f t="shared" si="14"/>
        <v>0</v>
      </c>
      <c r="AS42" s="109">
        <f t="shared" si="14"/>
        <v>0</v>
      </c>
      <c r="AT42" s="109">
        <f t="shared" si="14"/>
        <v>0</v>
      </c>
      <c r="AU42" s="109">
        <f t="shared" si="14"/>
        <v>0</v>
      </c>
      <c r="AV42" s="109">
        <f t="shared" si="14"/>
        <v>0</v>
      </c>
      <c r="AW42" s="109">
        <f t="shared" si="14"/>
        <v>0</v>
      </c>
    </row>
    <row r="43" spans="3:49" ht="24" x14ac:dyDescent="0.25">
      <c r="C43" s="708"/>
      <c r="D43" s="686"/>
      <c r="E43" s="683"/>
      <c r="F43" s="710"/>
      <c r="G43" s="710"/>
      <c r="H43" s="710"/>
      <c r="I43" s="711"/>
      <c r="J43" s="692"/>
      <c r="K43" s="699"/>
      <c r="L43" s="692"/>
      <c r="M43" s="694"/>
      <c r="N43" s="686"/>
      <c r="O43" s="686"/>
      <c r="P43" s="686"/>
      <c r="Q43" s="683"/>
      <c r="R43" s="697"/>
      <c r="S43" s="697"/>
      <c r="T43" s="697"/>
      <c r="U43" s="683"/>
      <c r="V43" s="683"/>
      <c r="W43" s="686"/>
      <c r="X43" s="686"/>
      <c r="Y43" s="673" t="s">
        <v>44</v>
      </c>
      <c r="Z43" s="7" t="s">
        <v>41</v>
      </c>
      <c r="AA43" s="84"/>
      <c r="AB43" s="84"/>
      <c r="AC43" s="84">
        <v>15</v>
      </c>
      <c r="AD43" s="84"/>
      <c r="AE43" s="84"/>
      <c r="AF43" s="84">
        <v>15</v>
      </c>
      <c r="AG43" s="84"/>
      <c r="AH43" s="84"/>
      <c r="AI43" s="84">
        <v>15</v>
      </c>
      <c r="AJ43" s="84"/>
      <c r="AK43" s="84"/>
      <c r="AL43" s="84">
        <v>15</v>
      </c>
      <c r="AM43" s="689">
        <f>SUM(AA43:AL43)</f>
        <v>60</v>
      </c>
      <c r="AN43" s="34">
        <f>IF(AN$8&lt;=$AJ$8,IF(SUM($Z43:AC43)=0,"",SUM($Z43:AC43)),"")</f>
        <v>15</v>
      </c>
      <c r="AO43" s="34">
        <f>IF(AO$8&lt;=$AJ$8,IF(SUM($Z43:AD43)=0,"",SUM($Z43:AD43)),"")</f>
        <v>15</v>
      </c>
      <c r="AP43" s="34">
        <f>IF(AP$8&lt;=$AJ$8,IF(SUM($Z43:AE43)=0,"",SUM($Z43:AE43)),"")</f>
        <v>15</v>
      </c>
      <c r="AQ43" s="34">
        <f>IF(AQ$8&lt;=$AJ$8,IF(SUM($Z43:AF43)=0,"",SUM($Z43:AF43)),"")</f>
        <v>30</v>
      </c>
      <c r="AR43" s="34">
        <f>IF(AR$8&lt;=$AJ$8,IF(SUM($Z43:AG43)=0,"",SUM($Z43:AG43)),"")</f>
        <v>30</v>
      </c>
      <c r="AS43" s="34">
        <f>IF(AS$8&lt;=$AJ$8,IF(SUM($Z43:AH43)=0,"",SUM($Z43:AH43)),"")</f>
        <v>30</v>
      </c>
      <c r="AT43" s="34">
        <f>IF(AT$8&lt;=$AJ$8,IF(SUM($Z43:AI43)=0,"",SUM($Z43:AI43)),"")</f>
        <v>45</v>
      </c>
      <c r="AU43" s="34">
        <f>IF(AU$8&lt;=$AJ$8,IF(SUM($Z43:AJ43)=0,"",SUM($Z43:AJ43)),"")</f>
        <v>45</v>
      </c>
      <c r="AV43" s="34">
        <f>IF(AV$8&lt;=$AJ$8,IF(SUM($Z43:AK43)=0,"",SUM($Z43:AK43)),"")</f>
        <v>45</v>
      </c>
      <c r="AW43" s="34">
        <f>IF(AW$8&lt;=$AJ$8,IF(SUM($Z43:AL43)=0,"",SUM($Z43:AL43)),"")</f>
        <v>60</v>
      </c>
    </row>
    <row r="44" spans="3:49" ht="24" x14ac:dyDescent="0.25">
      <c r="C44" s="708"/>
      <c r="D44" s="686"/>
      <c r="E44" s="683"/>
      <c r="F44" s="710"/>
      <c r="G44" s="710"/>
      <c r="H44" s="710"/>
      <c r="I44" s="711"/>
      <c r="J44" s="692"/>
      <c r="K44" s="699"/>
      <c r="L44" s="692"/>
      <c r="M44" s="694"/>
      <c r="N44" s="686"/>
      <c r="O44" s="686"/>
      <c r="P44" s="686"/>
      <c r="Q44" s="683"/>
      <c r="R44" s="697"/>
      <c r="S44" s="697"/>
      <c r="T44" s="697"/>
      <c r="U44" s="683"/>
      <c r="V44" s="683"/>
      <c r="W44" s="686"/>
      <c r="X44" s="686"/>
      <c r="Y44" s="674"/>
      <c r="Z44" s="7" t="s">
        <v>42</v>
      </c>
      <c r="AA44" s="85"/>
      <c r="AB44" s="85"/>
      <c r="AC44" s="85"/>
      <c r="AD44" s="191"/>
      <c r="AE44" s="191"/>
      <c r="AF44" s="191"/>
      <c r="AG44" s="191"/>
      <c r="AH44" s="191"/>
      <c r="AI44" s="191"/>
      <c r="AJ44" s="191"/>
      <c r="AK44" s="191"/>
      <c r="AL44" s="192"/>
      <c r="AM44" s="690"/>
      <c r="AN44" s="34">
        <f>IF(AN$8&lt;=$AJ$8,SUM($Z44:AC44),"")</f>
        <v>0</v>
      </c>
      <c r="AO44" s="34">
        <f>IF(AO$8&lt;=$AJ$8,SUM($Z44:AD44),"")</f>
        <v>0</v>
      </c>
      <c r="AP44" s="34">
        <f>IF(AP$8&lt;=$AJ$8,SUM($Z44:AE44),"")</f>
        <v>0</v>
      </c>
      <c r="AQ44" s="34">
        <f>IF(AQ$8&lt;=$AJ$8,SUM($Z44:AF44),"")</f>
        <v>0</v>
      </c>
      <c r="AR44" s="34">
        <f>IF(AR$8&lt;=$AJ$8,SUM($Z44:AG44),"")</f>
        <v>0</v>
      </c>
      <c r="AS44" s="34">
        <f>IF(AS$8&lt;=$AJ$8,SUM($Z44:AH44),"")</f>
        <v>0</v>
      </c>
      <c r="AT44" s="34">
        <f>IF(AT$8&lt;=$AJ$8,SUM($Z44:AI44),"")</f>
        <v>0</v>
      </c>
      <c r="AU44" s="34">
        <f>IF(AU$8&lt;=$AJ$8,SUM($Z44:AJ44),"")</f>
        <v>0</v>
      </c>
      <c r="AV44" s="34">
        <f>IF(AV$8&lt;=$AJ$8,SUM($Z44:AK44),"")</f>
        <v>0</v>
      </c>
      <c r="AW44" s="34">
        <f>IF(AW$8&lt;=$AJ$8,SUM($Z44:AL44),"")</f>
        <v>0</v>
      </c>
    </row>
    <row r="45" spans="3:49" ht="24" x14ac:dyDescent="0.25">
      <c r="C45" s="708"/>
      <c r="D45" s="686"/>
      <c r="E45" s="683"/>
      <c r="F45" s="710"/>
      <c r="G45" s="710"/>
      <c r="H45" s="710"/>
      <c r="I45" s="711"/>
      <c r="J45" s="692"/>
      <c r="K45" s="699"/>
      <c r="L45" s="692"/>
      <c r="M45" s="694"/>
      <c r="N45" s="686"/>
      <c r="O45" s="686"/>
      <c r="P45" s="686"/>
      <c r="Q45" s="683"/>
      <c r="R45" s="697"/>
      <c r="S45" s="697"/>
      <c r="T45" s="697"/>
      <c r="U45" s="683"/>
      <c r="V45" s="683"/>
      <c r="W45" s="686"/>
      <c r="X45" s="686"/>
      <c r="Y45" s="675"/>
      <c r="Z45" s="7" t="s">
        <v>43</v>
      </c>
      <c r="AA45" s="87" t="str">
        <f t="shared" ref="AA45:AB45" si="15">IF(AA43=0,"",AA44/AA43)</f>
        <v/>
      </c>
      <c r="AB45" s="87" t="str">
        <f t="shared" si="15"/>
        <v/>
      </c>
      <c r="AC45" s="87"/>
      <c r="AD45" s="87"/>
      <c r="AE45" s="87"/>
      <c r="AF45" s="87"/>
      <c r="AG45" s="87"/>
      <c r="AH45" s="87"/>
      <c r="AI45" s="87"/>
      <c r="AJ45" s="87"/>
      <c r="AK45" s="87"/>
      <c r="AL45" s="87"/>
      <c r="AM45" s="691"/>
      <c r="AN45" s="109">
        <f t="shared" ref="AN45:AW45" si="16">IF(AN$8&lt;=$AJ$8,IF(OR(AN43="",AN44=""),"",AN44/AN43),"")</f>
        <v>0</v>
      </c>
      <c r="AO45" s="109">
        <f t="shared" si="16"/>
        <v>0</v>
      </c>
      <c r="AP45" s="109">
        <f t="shared" si="16"/>
        <v>0</v>
      </c>
      <c r="AQ45" s="109">
        <f t="shared" si="16"/>
        <v>0</v>
      </c>
      <c r="AR45" s="109">
        <f t="shared" si="16"/>
        <v>0</v>
      </c>
      <c r="AS45" s="109">
        <f t="shared" si="16"/>
        <v>0</v>
      </c>
      <c r="AT45" s="109">
        <f t="shared" si="16"/>
        <v>0</v>
      </c>
      <c r="AU45" s="109">
        <f t="shared" si="16"/>
        <v>0</v>
      </c>
      <c r="AV45" s="109">
        <f t="shared" si="16"/>
        <v>0</v>
      </c>
      <c r="AW45" s="109">
        <f t="shared" si="16"/>
        <v>0</v>
      </c>
    </row>
    <row r="46" spans="3:49" ht="24" x14ac:dyDescent="0.25">
      <c r="C46" s="708"/>
      <c r="D46" s="686"/>
      <c r="E46" s="683"/>
      <c r="F46" s="710"/>
      <c r="G46" s="710"/>
      <c r="H46" s="710"/>
      <c r="I46" s="711"/>
      <c r="J46" s="692"/>
      <c r="K46" s="699"/>
      <c r="L46" s="692"/>
      <c r="M46" s="694"/>
      <c r="N46" s="686"/>
      <c r="O46" s="686"/>
      <c r="P46" s="686"/>
      <c r="Q46" s="683"/>
      <c r="R46" s="697"/>
      <c r="S46" s="697"/>
      <c r="T46" s="697"/>
      <c r="U46" s="683"/>
      <c r="V46" s="683"/>
      <c r="W46" s="686"/>
      <c r="X46" s="686"/>
      <c r="Y46" s="673" t="s">
        <v>45</v>
      </c>
      <c r="Z46" s="7" t="s">
        <v>41</v>
      </c>
      <c r="AA46" s="85"/>
      <c r="AB46" s="85"/>
      <c r="AC46" s="85">
        <v>19</v>
      </c>
      <c r="AD46" s="85"/>
      <c r="AE46" s="85"/>
      <c r="AF46" s="85"/>
      <c r="AG46" s="85"/>
      <c r="AH46" s="85"/>
      <c r="AI46" s="85">
        <v>71</v>
      </c>
      <c r="AJ46" s="85"/>
      <c r="AK46" s="85"/>
      <c r="AL46" s="85"/>
      <c r="AM46" s="689">
        <f>SUM(AA46:AL46)</f>
        <v>90</v>
      </c>
      <c r="AN46" s="34">
        <f>IF(AN$8&lt;=$AJ$8,IF(SUM($Z46:AC46)=0,"",SUM($Z46:AC46)),"")</f>
        <v>19</v>
      </c>
      <c r="AO46" s="34">
        <f>IF(AO$8&lt;=$AJ$8,IF(SUM($Z46:AD46)=0,"",SUM($Z46:AD46)),"")</f>
        <v>19</v>
      </c>
      <c r="AP46" s="34">
        <f>IF(AP$8&lt;=$AJ$8,IF(SUM($Z46:AE46)=0,"",SUM($Z46:AE46)),"")</f>
        <v>19</v>
      </c>
      <c r="AQ46" s="34">
        <f>IF(AQ$8&lt;=$AJ$8,IF(SUM($Z46:AF46)=0,"",SUM($Z46:AF46)),"")</f>
        <v>19</v>
      </c>
      <c r="AR46" s="34">
        <f>IF(AR$8&lt;=$AJ$8,IF(SUM($Z46:AG46)=0,"",SUM($Z46:AG46)),"")</f>
        <v>19</v>
      </c>
      <c r="AS46" s="34">
        <f>IF(AS$8&lt;=$AJ$8,IF(SUM($Z46:AH46)=0,"",SUM($Z46:AH46)),"")</f>
        <v>19</v>
      </c>
      <c r="AT46" s="34">
        <f>IF(AT$8&lt;=$AJ$8,IF(SUM($Z46:AI46)=0,"",SUM($Z46:AI46)),"")</f>
        <v>90</v>
      </c>
      <c r="AU46" s="34">
        <f>IF(AU$8&lt;=$AJ$8,IF(SUM($Z46:AJ46)=0,"",SUM($Z46:AJ46)),"")</f>
        <v>90</v>
      </c>
      <c r="AV46" s="34">
        <f>IF(AV$8&lt;=$AJ$8,IF(SUM($Z46:AK46)=0,"",SUM($Z46:AK46)),"")</f>
        <v>90</v>
      </c>
      <c r="AW46" s="34">
        <f>IF(AW$8&lt;=$AJ$8,IF(SUM($Z46:AL46)=0,"",SUM($Z46:AL46)),"")</f>
        <v>90</v>
      </c>
    </row>
    <row r="47" spans="3:49" ht="24" x14ac:dyDescent="0.25">
      <c r="C47" s="708"/>
      <c r="D47" s="686"/>
      <c r="E47" s="683"/>
      <c r="F47" s="710"/>
      <c r="G47" s="710"/>
      <c r="H47" s="710"/>
      <c r="I47" s="711"/>
      <c r="J47" s="692"/>
      <c r="K47" s="699"/>
      <c r="L47" s="692"/>
      <c r="M47" s="694"/>
      <c r="N47" s="686"/>
      <c r="O47" s="686"/>
      <c r="P47" s="686"/>
      <c r="Q47" s="683"/>
      <c r="R47" s="697"/>
      <c r="S47" s="697"/>
      <c r="T47" s="697"/>
      <c r="U47" s="683"/>
      <c r="V47" s="683"/>
      <c r="W47" s="686"/>
      <c r="X47" s="686"/>
      <c r="Y47" s="674"/>
      <c r="Z47" s="7" t="s">
        <v>42</v>
      </c>
      <c r="AA47" s="85"/>
      <c r="AB47" s="85"/>
      <c r="AC47" s="85"/>
      <c r="AD47" s="191"/>
      <c r="AE47" s="191"/>
      <c r="AF47" s="191"/>
      <c r="AG47" s="191"/>
      <c r="AH47" s="191"/>
      <c r="AI47" s="191"/>
      <c r="AJ47" s="191"/>
      <c r="AK47" s="191"/>
      <c r="AL47" s="192"/>
      <c r="AM47" s="690"/>
      <c r="AN47" s="34">
        <f>IF(AN$8&lt;=$AJ$8,SUM($Z47:AC47),"")</f>
        <v>0</v>
      </c>
      <c r="AO47" s="34">
        <f>IF(AO$8&lt;=$AJ$8,SUM($Z47:AD47),"")</f>
        <v>0</v>
      </c>
      <c r="AP47" s="34">
        <f>IF(AP$8&lt;=$AJ$8,SUM($Z47:AE47),"")</f>
        <v>0</v>
      </c>
      <c r="AQ47" s="34">
        <f>IF(AQ$8&lt;=$AJ$8,SUM($Z47:AF47),"")</f>
        <v>0</v>
      </c>
      <c r="AR47" s="34">
        <f>IF(AR$8&lt;=$AJ$8,SUM($Z47:AG47),"")</f>
        <v>0</v>
      </c>
      <c r="AS47" s="34">
        <f>IF(AS$8&lt;=$AJ$8,SUM($Z47:AH47),"")</f>
        <v>0</v>
      </c>
      <c r="AT47" s="34">
        <f>IF(AT$8&lt;=$AJ$8,SUM($Z47:AI47),"")</f>
        <v>0</v>
      </c>
      <c r="AU47" s="34">
        <f>IF(AU$8&lt;=$AJ$8,SUM($Z47:AJ47),"")</f>
        <v>0</v>
      </c>
      <c r="AV47" s="34">
        <f>IF(AV$8&lt;=$AJ$8,SUM($Z47:AK47),"")</f>
        <v>0</v>
      </c>
      <c r="AW47" s="34">
        <f>IF(AW$8&lt;=$AJ$8,SUM($Z47:AL47),"")</f>
        <v>0</v>
      </c>
    </row>
    <row r="48" spans="3:49" ht="24" x14ac:dyDescent="0.25">
      <c r="C48" s="708"/>
      <c r="D48" s="686"/>
      <c r="E48" s="683"/>
      <c r="F48" s="710"/>
      <c r="G48" s="710"/>
      <c r="H48" s="710"/>
      <c r="I48" s="711"/>
      <c r="J48" s="692"/>
      <c r="K48" s="699"/>
      <c r="L48" s="692"/>
      <c r="M48" s="695"/>
      <c r="N48" s="687"/>
      <c r="O48" s="687"/>
      <c r="P48" s="687"/>
      <c r="Q48" s="684"/>
      <c r="R48" s="698"/>
      <c r="S48" s="698"/>
      <c r="T48" s="698"/>
      <c r="U48" s="684"/>
      <c r="V48" s="684"/>
      <c r="W48" s="687"/>
      <c r="X48" s="687"/>
      <c r="Y48" s="675"/>
      <c r="Z48" s="7" t="s">
        <v>43</v>
      </c>
      <c r="AA48" s="87" t="str">
        <f t="shared" ref="AA48:AB48" si="17">IF(AA46=0,"",AA47/AA46)</f>
        <v/>
      </c>
      <c r="AB48" s="87" t="str">
        <f t="shared" si="17"/>
        <v/>
      </c>
      <c r="AC48" s="87" t="s">
        <v>46</v>
      </c>
      <c r="AD48" s="87"/>
      <c r="AE48" s="87"/>
      <c r="AF48" s="87"/>
      <c r="AG48" s="87"/>
      <c r="AH48" s="87"/>
      <c r="AI48" s="87"/>
      <c r="AJ48" s="87"/>
      <c r="AK48" s="87"/>
      <c r="AL48" s="87"/>
      <c r="AM48" s="691"/>
      <c r="AN48" s="109">
        <f t="shared" ref="AN48:AW48" si="18">IF(AN$8&lt;=$AJ$8,IF(OR(AN46="",AN47=""),"",AN47/AN46),"")</f>
        <v>0</v>
      </c>
      <c r="AO48" s="109">
        <f t="shared" si="18"/>
        <v>0</v>
      </c>
      <c r="AP48" s="109">
        <f t="shared" si="18"/>
        <v>0</v>
      </c>
      <c r="AQ48" s="109">
        <f t="shared" si="18"/>
        <v>0</v>
      </c>
      <c r="AR48" s="109">
        <f t="shared" si="18"/>
        <v>0</v>
      </c>
      <c r="AS48" s="109">
        <f t="shared" si="18"/>
        <v>0</v>
      </c>
      <c r="AT48" s="109">
        <f t="shared" si="18"/>
        <v>0</v>
      </c>
      <c r="AU48" s="109">
        <f t="shared" si="18"/>
        <v>0</v>
      </c>
      <c r="AV48" s="109">
        <f t="shared" si="18"/>
        <v>0</v>
      </c>
      <c r="AW48" s="109">
        <f t="shared" si="18"/>
        <v>0</v>
      </c>
    </row>
    <row r="49" spans="3:49" ht="12" customHeight="1" x14ac:dyDescent="0.25">
      <c r="C49" s="708"/>
      <c r="D49" s="686"/>
      <c r="E49" s="683"/>
      <c r="F49" s="710"/>
      <c r="G49" s="710"/>
      <c r="H49" s="710"/>
      <c r="I49" s="711"/>
      <c r="J49" s="692"/>
      <c r="K49" s="699"/>
      <c r="L49" s="692" t="s">
        <v>53</v>
      </c>
      <c r="M49" s="693" t="s">
        <v>36</v>
      </c>
      <c r="N49" s="685" t="s">
        <v>37</v>
      </c>
      <c r="O49" s="685" t="s">
        <v>38</v>
      </c>
      <c r="P49" s="685">
        <v>400</v>
      </c>
      <c r="Q49" s="682">
        <v>0.25</v>
      </c>
      <c r="R49" s="682">
        <v>0.25</v>
      </c>
      <c r="S49" s="682">
        <v>0.25</v>
      </c>
      <c r="T49" s="682">
        <v>0.25</v>
      </c>
      <c r="U49" s="682">
        <v>0.25</v>
      </c>
      <c r="V49" s="682" t="s">
        <v>197</v>
      </c>
      <c r="W49" s="685" t="s">
        <v>54</v>
      </c>
      <c r="X49" s="685" t="s">
        <v>39</v>
      </c>
      <c r="Y49" s="673" t="s">
        <v>40</v>
      </c>
      <c r="Z49" s="7" t="s">
        <v>41</v>
      </c>
      <c r="AA49" s="34">
        <v>0</v>
      </c>
      <c r="AB49" s="34">
        <v>3</v>
      </c>
      <c r="AC49" s="34">
        <v>1</v>
      </c>
      <c r="AD49" s="34">
        <v>1</v>
      </c>
      <c r="AE49" s="34">
        <v>2</v>
      </c>
      <c r="AF49" s="34">
        <v>3</v>
      </c>
      <c r="AG49" s="34">
        <v>3</v>
      </c>
      <c r="AH49" s="34">
        <v>3</v>
      </c>
      <c r="AI49" s="34">
        <v>3</v>
      </c>
      <c r="AJ49" s="34">
        <v>2</v>
      </c>
      <c r="AK49" s="34">
        <v>2</v>
      </c>
      <c r="AL49" s="34">
        <v>2</v>
      </c>
      <c r="AM49" s="689">
        <f t="shared" ref="AM49" si="19">SUM(AA49:AL49)</f>
        <v>25</v>
      </c>
      <c r="AN49" s="34">
        <f>IF(AN$8&lt;=$AJ$8,IF(SUM($Z49:AC49)=0,"",SUM($Z49:AC49)),"")</f>
        <v>4</v>
      </c>
      <c r="AO49" s="34">
        <f>IF(AO$8&lt;=$AJ$8,IF(SUM($Z49:AD49)=0,"",SUM($Z49:AD49)),"")</f>
        <v>5</v>
      </c>
      <c r="AP49" s="34">
        <f>IF(AP$8&lt;=$AJ$8,IF(SUM($Z49:AE49)=0,"",SUM($Z49:AE49)),"")</f>
        <v>7</v>
      </c>
      <c r="AQ49" s="34">
        <f>IF(AQ$8&lt;=$AJ$8,IF(SUM($Z49:AF49)=0,"",SUM($Z49:AF49)),"")</f>
        <v>10</v>
      </c>
      <c r="AR49" s="34">
        <f>IF(AR$8&lt;=$AJ$8,IF(SUM($Z49:AG49)=0,"",SUM($Z49:AG49)),"")</f>
        <v>13</v>
      </c>
      <c r="AS49" s="34">
        <f>IF(AS$8&lt;=$AJ$8,IF(SUM($Z49:AH49)=0,"",SUM($Z49:AH49)),"")</f>
        <v>16</v>
      </c>
      <c r="AT49" s="34">
        <f>IF(AT$8&lt;=$AJ$8,IF(SUM($Z49:AI49)=0,"",SUM($Z49:AI49)),"")</f>
        <v>19</v>
      </c>
      <c r="AU49" s="34">
        <f>IF(AU$8&lt;=$AJ$8,IF(SUM($Z49:AJ49)=0,"",SUM($Z49:AJ49)),"")</f>
        <v>21</v>
      </c>
      <c r="AV49" s="34">
        <f>IF(AV$8&lt;=$AJ$8,IF(SUM($Z49:AK49)=0,"",SUM($Z49:AK49)),"")</f>
        <v>23</v>
      </c>
      <c r="AW49" s="34">
        <f>IF(AW$8&lt;=$AJ$8,IF(SUM($Z49:AL49)=0,"",SUM($Z49:AL49)),"")</f>
        <v>25</v>
      </c>
    </row>
    <row r="50" spans="3:49" ht="24" x14ac:dyDescent="0.25">
      <c r="C50" s="708"/>
      <c r="D50" s="686"/>
      <c r="E50" s="683"/>
      <c r="F50" s="710"/>
      <c r="G50" s="710"/>
      <c r="H50" s="710"/>
      <c r="I50" s="711"/>
      <c r="J50" s="692"/>
      <c r="K50" s="699"/>
      <c r="L50" s="692"/>
      <c r="M50" s="694"/>
      <c r="N50" s="686"/>
      <c r="O50" s="686"/>
      <c r="P50" s="686"/>
      <c r="Q50" s="683"/>
      <c r="R50" s="683"/>
      <c r="S50" s="683"/>
      <c r="T50" s="683"/>
      <c r="U50" s="683"/>
      <c r="V50" s="683"/>
      <c r="W50" s="686"/>
      <c r="X50" s="686"/>
      <c r="Y50" s="674"/>
      <c r="Z50" s="7" t="s">
        <v>42</v>
      </c>
      <c r="AA50" s="15"/>
      <c r="AB50" s="15"/>
      <c r="AC50" s="15"/>
      <c r="AD50" s="85"/>
      <c r="AE50" s="85"/>
      <c r="AF50" s="85"/>
      <c r="AG50" s="85"/>
      <c r="AH50" s="191"/>
      <c r="AI50" s="85"/>
      <c r="AJ50" s="85"/>
      <c r="AK50" s="85"/>
      <c r="AL50" s="86"/>
      <c r="AM50" s="690"/>
      <c r="AN50" s="34">
        <f>IF(AN$8&lt;=$AJ$8,SUM($Z50:AC50),"")</f>
        <v>0</v>
      </c>
      <c r="AO50" s="34">
        <f>IF(AO$8&lt;=$AJ$8,SUM($Z50:AD50),"")</f>
        <v>0</v>
      </c>
      <c r="AP50" s="34">
        <f>IF(AP$8&lt;=$AJ$8,SUM($Z50:AE50),"")</f>
        <v>0</v>
      </c>
      <c r="AQ50" s="34">
        <f>IF(AQ$8&lt;=$AJ$8,SUM($Z50:AF50),"")</f>
        <v>0</v>
      </c>
      <c r="AR50" s="34">
        <f>IF(AR$8&lt;=$AJ$8,SUM($Z50:AG50),"")</f>
        <v>0</v>
      </c>
      <c r="AS50" s="34">
        <f>IF(AS$8&lt;=$AJ$8,SUM($Z50:AH50),"")</f>
        <v>0</v>
      </c>
      <c r="AT50" s="34">
        <f>IF(AT$8&lt;=$AJ$8,SUM($Z50:AI50),"")</f>
        <v>0</v>
      </c>
      <c r="AU50" s="34">
        <f>IF(AU$8&lt;=$AJ$8,SUM($Z50:AJ50),"")</f>
        <v>0</v>
      </c>
      <c r="AV50" s="34">
        <f>IF(AV$8&lt;=$AJ$8,SUM($Z50:AK50),"")</f>
        <v>0</v>
      </c>
      <c r="AW50" s="34">
        <f>IF(AW$8&lt;=$AJ$8,SUM($Z50:AL50),"")</f>
        <v>0</v>
      </c>
    </row>
    <row r="51" spans="3:49" ht="24" x14ac:dyDescent="0.25">
      <c r="C51" s="708"/>
      <c r="D51" s="686"/>
      <c r="E51" s="683"/>
      <c r="F51" s="710"/>
      <c r="G51" s="710"/>
      <c r="H51" s="710"/>
      <c r="I51" s="711"/>
      <c r="J51" s="692"/>
      <c r="K51" s="699"/>
      <c r="L51" s="692"/>
      <c r="M51" s="694"/>
      <c r="N51" s="686"/>
      <c r="O51" s="686"/>
      <c r="P51" s="686"/>
      <c r="Q51" s="683"/>
      <c r="R51" s="683"/>
      <c r="S51" s="683"/>
      <c r="T51" s="683"/>
      <c r="U51" s="683"/>
      <c r="V51" s="683"/>
      <c r="W51" s="686"/>
      <c r="X51" s="686"/>
      <c r="Y51" s="675"/>
      <c r="Z51" s="7" t="s">
        <v>43</v>
      </c>
      <c r="AA51" s="87"/>
      <c r="AB51" s="87"/>
      <c r="AC51" s="87"/>
      <c r="AD51" s="87"/>
      <c r="AE51" s="87"/>
      <c r="AF51" s="87"/>
      <c r="AG51" s="87"/>
      <c r="AH51" s="87"/>
      <c r="AI51" s="87"/>
      <c r="AJ51" s="87"/>
      <c r="AK51" s="87"/>
      <c r="AL51" s="87"/>
      <c r="AM51" s="691"/>
      <c r="AN51" s="109">
        <f>IF(AN$8&lt;=$AJ$8,IF(OR(AN49="",AN50=""),"",AN50/AN49),"")</f>
        <v>0</v>
      </c>
      <c r="AO51" s="109">
        <f t="shared" ref="AO51:AW51" si="20">IF(AO$8&lt;=$AJ$8,IF(OR(AO49="",AO50=""),"",AO50/AO49),"")</f>
        <v>0</v>
      </c>
      <c r="AP51" s="109">
        <f t="shared" si="20"/>
        <v>0</v>
      </c>
      <c r="AQ51" s="109">
        <f t="shared" si="20"/>
        <v>0</v>
      </c>
      <c r="AR51" s="109">
        <f t="shared" si="20"/>
        <v>0</v>
      </c>
      <c r="AS51" s="109">
        <f t="shared" si="20"/>
        <v>0</v>
      </c>
      <c r="AT51" s="109">
        <f t="shared" si="20"/>
        <v>0</v>
      </c>
      <c r="AU51" s="109">
        <f t="shared" si="20"/>
        <v>0</v>
      </c>
      <c r="AV51" s="109">
        <f t="shared" si="20"/>
        <v>0</v>
      </c>
      <c r="AW51" s="109">
        <f t="shared" si="20"/>
        <v>0</v>
      </c>
    </row>
    <row r="52" spans="3:49" ht="24" x14ac:dyDescent="0.25">
      <c r="C52" s="708"/>
      <c r="D52" s="686"/>
      <c r="E52" s="683"/>
      <c r="F52" s="710"/>
      <c r="G52" s="710"/>
      <c r="H52" s="710"/>
      <c r="I52" s="711"/>
      <c r="J52" s="692"/>
      <c r="K52" s="699"/>
      <c r="L52" s="692"/>
      <c r="M52" s="694"/>
      <c r="N52" s="686"/>
      <c r="O52" s="686"/>
      <c r="P52" s="686"/>
      <c r="Q52" s="683"/>
      <c r="R52" s="683"/>
      <c r="S52" s="683"/>
      <c r="T52" s="683"/>
      <c r="U52" s="683"/>
      <c r="V52" s="683"/>
      <c r="W52" s="686"/>
      <c r="X52" s="686"/>
      <c r="Y52" s="673" t="s">
        <v>44</v>
      </c>
      <c r="Z52" s="7" t="s">
        <v>41</v>
      </c>
      <c r="AA52" s="85" t="s">
        <v>46</v>
      </c>
      <c r="AB52" s="85">
        <v>2</v>
      </c>
      <c r="AC52" s="85">
        <v>3</v>
      </c>
      <c r="AD52" s="85">
        <v>3</v>
      </c>
      <c r="AE52" s="85">
        <v>3</v>
      </c>
      <c r="AF52" s="85">
        <v>3</v>
      </c>
      <c r="AG52" s="85">
        <v>3</v>
      </c>
      <c r="AH52" s="85">
        <v>3</v>
      </c>
      <c r="AI52" s="85">
        <v>3</v>
      </c>
      <c r="AJ52" s="85">
        <v>3</v>
      </c>
      <c r="AK52" s="85">
        <v>2</v>
      </c>
      <c r="AL52" s="85">
        <v>0</v>
      </c>
      <c r="AM52" s="689">
        <f t="shared" ref="AM52" si="21">SUM(AA52:AL52)</f>
        <v>28</v>
      </c>
      <c r="AN52" s="34">
        <f>IF(AN$8&lt;=$AJ$8,IF(SUM($Z52:AC52)=0,"",SUM($Z52:AC52)),"")</f>
        <v>5</v>
      </c>
      <c r="AO52" s="34">
        <f>IF(AO$8&lt;=$AJ$8,IF(SUM($Z52:AD52)=0,"",SUM($Z52:AD52)),"")</f>
        <v>8</v>
      </c>
      <c r="AP52" s="34">
        <f>IF(AP$8&lt;=$AJ$8,IF(SUM($Z52:AE52)=0,"",SUM($Z52:AE52)),"")</f>
        <v>11</v>
      </c>
      <c r="AQ52" s="34">
        <f>IF(AQ$8&lt;=$AJ$8,IF(SUM($Z52:AF52)=0,"",SUM($Z52:AF52)),"")</f>
        <v>14</v>
      </c>
      <c r="AR52" s="34">
        <f>IF(AR$8&lt;=$AJ$8,IF(SUM($Z52:AG52)=0,"",SUM($Z52:AG52)),"")</f>
        <v>17</v>
      </c>
      <c r="AS52" s="34">
        <f>IF(AS$8&lt;=$AJ$8,IF(SUM($Z52:AH52)=0,"",SUM($Z52:AH52)),"")</f>
        <v>20</v>
      </c>
      <c r="AT52" s="34">
        <f>IF(AT$8&lt;=$AJ$8,IF(SUM($Z52:AI52)=0,"",SUM($Z52:AI52)),"")</f>
        <v>23</v>
      </c>
      <c r="AU52" s="34">
        <f>IF(AU$8&lt;=$AJ$8,IF(SUM($Z52:AJ52)=0,"",SUM($Z52:AJ52)),"")</f>
        <v>26</v>
      </c>
      <c r="AV52" s="34">
        <f>IF(AV$8&lt;=$AJ$8,IF(SUM($Z52:AK52)=0,"",SUM($Z52:AK52)),"")</f>
        <v>28</v>
      </c>
      <c r="AW52" s="34">
        <f>IF(AW$8&lt;=$AJ$8,IF(SUM($Z52:AL52)=0,"",SUM($Z52:AL52)),"")</f>
        <v>28</v>
      </c>
    </row>
    <row r="53" spans="3:49" ht="24" x14ac:dyDescent="0.25">
      <c r="C53" s="708"/>
      <c r="D53" s="686"/>
      <c r="E53" s="683"/>
      <c r="F53" s="710"/>
      <c r="G53" s="710"/>
      <c r="H53" s="710"/>
      <c r="I53" s="711"/>
      <c r="J53" s="692"/>
      <c r="K53" s="699"/>
      <c r="L53" s="692"/>
      <c r="M53" s="694"/>
      <c r="N53" s="686"/>
      <c r="O53" s="686"/>
      <c r="P53" s="686"/>
      <c r="Q53" s="683"/>
      <c r="R53" s="683"/>
      <c r="S53" s="683"/>
      <c r="T53" s="683"/>
      <c r="U53" s="683"/>
      <c r="V53" s="683"/>
      <c r="W53" s="686"/>
      <c r="X53" s="686"/>
      <c r="Y53" s="674"/>
      <c r="Z53" s="7" t="s">
        <v>42</v>
      </c>
      <c r="AA53" s="85" t="s">
        <v>46</v>
      </c>
      <c r="AB53" s="85"/>
      <c r="AC53" s="85"/>
      <c r="AD53" s="85"/>
      <c r="AE53" s="85"/>
      <c r="AF53" s="85"/>
      <c r="AG53" s="85"/>
      <c r="AH53" s="85"/>
      <c r="AI53" s="85"/>
      <c r="AJ53" s="85"/>
      <c r="AK53" s="85"/>
      <c r="AL53" s="86"/>
      <c r="AM53" s="690"/>
      <c r="AN53" s="34">
        <f>IF(AN$8&lt;=$AJ$8,SUM($Z53:AC53),"")</f>
        <v>0</v>
      </c>
      <c r="AO53" s="34">
        <f>IF(AO$8&lt;=$AJ$8,SUM($Z53:AD53),"")</f>
        <v>0</v>
      </c>
      <c r="AP53" s="34">
        <f>IF(AP$8&lt;=$AJ$8,SUM($Z53:AE53),"")</f>
        <v>0</v>
      </c>
      <c r="AQ53" s="34">
        <f>IF(AQ$8&lt;=$AJ$8,SUM($Z53:AF53),"")</f>
        <v>0</v>
      </c>
      <c r="AR53" s="34">
        <f>IF(AR$8&lt;=$AJ$8,SUM($Z53:AG53),"")</f>
        <v>0</v>
      </c>
      <c r="AS53" s="34">
        <f>IF(AS$8&lt;=$AJ$8,SUM($Z53:AH53),"")</f>
        <v>0</v>
      </c>
      <c r="AT53" s="34">
        <f>IF(AT$8&lt;=$AJ$8,SUM($Z53:AI53),"")</f>
        <v>0</v>
      </c>
      <c r="AU53" s="34">
        <f>IF(AU$8&lt;=$AJ$8,SUM($Z53:AJ53),"")</f>
        <v>0</v>
      </c>
      <c r="AV53" s="34">
        <f>IF(AV$8&lt;=$AJ$8,SUM($Z53:AK53),"")</f>
        <v>0</v>
      </c>
      <c r="AW53" s="34">
        <f>IF(AW$8&lt;=$AJ$8,SUM($Z53:AL53),"")</f>
        <v>0</v>
      </c>
    </row>
    <row r="54" spans="3:49" ht="24" x14ac:dyDescent="0.25">
      <c r="C54" s="708"/>
      <c r="D54" s="686"/>
      <c r="E54" s="683"/>
      <c r="F54" s="710"/>
      <c r="G54" s="710"/>
      <c r="H54" s="710"/>
      <c r="I54" s="711"/>
      <c r="J54" s="692"/>
      <c r="K54" s="699"/>
      <c r="L54" s="692"/>
      <c r="M54" s="694"/>
      <c r="N54" s="686"/>
      <c r="O54" s="686"/>
      <c r="P54" s="686"/>
      <c r="Q54" s="683"/>
      <c r="R54" s="683"/>
      <c r="S54" s="683"/>
      <c r="T54" s="683"/>
      <c r="U54" s="683"/>
      <c r="V54" s="683"/>
      <c r="W54" s="686"/>
      <c r="X54" s="686"/>
      <c r="Y54" s="675"/>
      <c r="Z54" s="7" t="s">
        <v>43</v>
      </c>
      <c r="AA54" s="87"/>
      <c r="AB54" s="87"/>
      <c r="AC54" s="87"/>
      <c r="AD54" s="87"/>
      <c r="AE54" s="87"/>
      <c r="AF54" s="87"/>
      <c r="AG54" s="87"/>
      <c r="AH54" s="87"/>
      <c r="AI54" s="87"/>
      <c r="AJ54" s="87"/>
      <c r="AK54" s="87"/>
      <c r="AL54" s="194"/>
      <c r="AM54" s="691"/>
      <c r="AN54" s="109">
        <f t="shared" ref="AN54:AW54" si="22">IF(AN$8&lt;=$AJ$8,IF(OR(AN52="",AN53=""),"",AN53/AN52),"")</f>
        <v>0</v>
      </c>
      <c r="AO54" s="109">
        <f t="shared" si="22"/>
        <v>0</v>
      </c>
      <c r="AP54" s="109">
        <f t="shared" si="22"/>
        <v>0</v>
      </c>
      <c r="AQ54" s="109">
        <f t="shared" si="22"/>
        <v>0</v>
      </c>
      <c r="AR54" s="109">
        <f t="shared" si="22"/>
        <v>0</v>
      </c>
      <c r="AS54" s="109">
        <f t="shared" si="22"/>
        <v>0</v>
      </c>
      <c r="AT54" s="109">
        <f t="shared" si="22"/>
        <v>0</v>
      </c>
      <c r="AU54" s="109">
        <f t="shared" si="22"/>
        <v>0</v>
      </c>
      <c r="AV54" s="109">
        <f t="shared" si="22"/>
        <v>0</v>
      </c>
      <c r="AW54" s="109">
        <f t="shared" si="22"/>
        <v>0</v>
      </c>
    </row>
    <row r="55" spans="3:49" ht="24" x14ac:dyDescent="0.25">
      <c r="C55" s="708"/>
      <c r="D55" s="686"/>
      <c r="E55" s="683"/>
      <c r="F55" s="710"/>
      <c r="G55" s="710"/>
      <c r="H55" s="710"/>
      <c r="I55" s="711"/>
      <c r="J55" s="692"/>
      <c r="K55" s="699"/>
      <c r="L55" s="692"/>
      <c r="M55" s="694"/>
      <c r="N55" s="686"/>
      <c r="O55" s="686"/>
      <c r="P55" s="686"/>
      <c r="Q55" s="683"/>
      <c r="R55" s="683"/>
      <c r="S55" s="683"/>
      <c r="T55" s="683"/>
      <c r="U55" s="683"/>
      <c r="V55" s="683"/>
      <c r="W55" s="686"/>
      <c r="X55" s="686"/>
      <c r="Y55" s="673" t="s">
        <v>45</v>
      </c>
      <c r="Z55" s="7" t="s">
        <v>41</v>
      </c>
      <c r="AA55" s="88"/>
      <c r="AB55" s="88"/>
      <c r="AC55" s="88">
        <v>4</v>
      </c>
      <c r="AD55" s="88">
        <v>6</v>
      </c>
      <c r="AE55" s="88">
        <v>5</v>
      </c>
      <c r="AF55" s="88">
        <v>5</v>
      </c>
      <c r="AG55" s="88">
        <v>5</v>
      </c>
      <c r="AH55" s="88">
        <v>6</v>
      </c>
      <c r="AI55" s="88">
        <v>6</v>
      </c>
      <c r="AJ55" s="88">
        <v>6</v>
      </c>
      <c r="AK55" s="88">
        <v>4</v>
      </c>
      <c r="AL55" s="88"/>
      <c r="AM55" s="689">
        <f>SUM(AA55:AL55)</f>
        <v>47</v>
      </c>
      <c r="AN55" s="34">
        <f>IF(AN$8&lt;=$AJ$8,IF(SUM($Z55:AC55)=0,"",SUM($Z55:AC55)),"")</f>
        <v>4</v>
      </c>
      <c r="AO55" s="34">
        <f>IF(AO$8&lt;=$AJ$8,IF(SUM($Z55:AD55)=0,"",SUM($Z55:AD55)),"")</f>
        <v>10</v>
      </c>
      <c r="AP55" s="34">
        <f>IF(AP$8&lt;=$AJ$8,IF(SUM($Z55:AE55)=0,"",SUM($Z55:AE55)),"")</f>
        <v>15</v>
      </c>
      <c r="AQ55" s="34">
        <f>IF(AQ$8&lt;=$AJ$8,IF(SUM($Z55:AF55)=0,"",SUM($Z55:AF55)),"")</f>
        <v>20</v>
      </c>
      <c r="AR55" s="34">
        <f>IF(AR$8&lt;=$AJ$8,IF(SUM($Z55:AG55)=0,"",SUM($Z55:AG55)),"")</f>
        <v>25</v>
      </c>
      <c r="AS55" s="34">
        <f>IF(AS$8&lt;=$AJ$8,IF(SUM($Z55:AH55)=0,"",SUM($Z55:AH55)),"")</f>
        <v>31</v>
      </c>
      <c r="AT55" s="34">
        <f>IF(AT$8&lt;=$AJ$8,IF(SUM($Z55:AI55)=0,"",SUM($Z55:AI55)),"")</f>
        <v>37</v>
      </c>
      <c r="AU55" s="34">
        <f>IF(AU$8&lt;=$AJ$8,IF(SUM($Z55:AJ55)=0,"",SUM($Z55:AJ55)),"")</f>
        <v>43</v>
      </c>
      <c r="AV55" s="34">
        <f>IF(AV$8&lt;=$AJ$8,IF(SUM($Z55:AK55)=0,"",SUM($Z55:AK55)),"")</f>
        <v>47</v>
      </c>
      <c r="AW55" s="34">
        <f>IF(AW$8&lt;=$AJ$8,IF(SUM($Z55:AL55)=0,"",SUM($Z55:AL55)),"")</f>
        <v>47</v>
      </c>
    </row>
    <row r="56" spans="3:49" ht="24" x14ac:dyDescent="0.25">
      <c r="C56" s="708"/>
      <c r="D56" s="686"/>
      <c r="E56" s="683"/>
      <c r="F56" s="710"/>
      <c r="G56" s="710"/>
      <c r="H56" s="710"/>
      <c r="I56" s="711"/>
      <c r="J56" s="692"/>
      <c r="K56" s="699"/>
      <c r="L56" s="692"/>
      <c r="M56" s="694"/>
      <c r="N56" s="686"/>
      <c r="O56" s="686"/>
      <c r="P56" s="686"/>
      <c r="Q56" s="683"/>
      <c r="R56" s="683"/>
      <c r="S56" s="683"/>
      <c r="T56" s="683"/>
      <c r="U56" s="683"/>
      <c r="V56" s="683"/>
      <c r="W56" s="686"/>
      <c r="X56" s="686"/>
      <c r="Y56" s="674"/>
      <c r="Z56" s="7" t="s">
        <v>42</v>
      </c>
      <c r="AA56" s="195"/>
      <c r="AB56" s="196"/>
      <c r="AC56" s="196" t="s">
        <v>46</v>
      </c>
      <c r="AD56" s="196"/>
      <c r="AE56" s="196"/>
      <c r="AF56" s="196"/>
      <c r="AG56" s="196"/>
      <c r="AH56" s="196"/>
      <c r="AI56" s="196"/>
      <c r="AJ56" s="196"/>
      <c r="AK56" s="196"/>
      <c r="AL56" s="197"/>
      <c r="AM56" s="690"/>
      <c r="AN56" s="34">
        <f>IF(AN$8&lt;=$AJ$8,SUM($Z56:AC56),"")</f>
        <v>0</v>
      </c>
      <c r="AO56" s="34">
        <f>IF(AO$8&lt;=$AJ$8,SUM($Z56:AD56),"")</f>
        <v>0</v>
      </c>
      <c r="AP56" s="34">
        <f>IF(AP$8&lt;=$AJ$8,SUM($Z56:AE56),"")</f>
        <v>0</v>
      </c>
      <c r="AQ56" s="34">
        <f>IF(AQ$8&lt;=$AJ$8,SUM($Z56:AF56),"")</f>
        <v>0</v>
      </c>
      <c r="AR56" s="34">
        <f>IF(AR$8&lt;=$AJ$8,SUM($Z56:AG56),"")</f>
        <v>0</v>
      </c>
      <c r="AS56" s="34">
        <f>IF(AS$8&lt;=$AJ$8,SUM($Z56:AH56),"")</f>
        <v>0</v>
      </c>
      <c r="AT56" s="34">
        <f>IF(AT$8&lt;=$AJ$8,SUM($Z56:AI56),"")</f>
        <v>0</v>
      </c>
      <c r="AU56" s="34">
        <f>IF(AU$8&lt;=$AJ$8,SUM($Z56:AJ56),"")</f>
        <v>0</v>
      </c>
      <c r="AV56" s="34">
        <f>IF(AV$8&lt;=$AJ$8,SUM($Z56:AK56),"")</f>
        <v>0</v>
      </c>
      <c r="AW56" s="34">
        <f>IF(AW$8&lt;=$AJ$8,SUM($Z56:AL56),"")</f>
        <v>0</v>
      </c>
    </row>
    <row r="57" spans="3:49" ht="36" customHeight="1" x14ac:dyDescent="0.25">
      <c r="C57" s="708"/>
      <c r="D57" s="686"/>
      <c r="E57" s="683"/>
      <c r="F57" s="710"/>
      <c r="G57" s="710"/>
      <c r="H57" s="710"/>
      <c r="I57" s="711"/>
      <c r="J57" s="692"/>
      <c r="K57" s="699"/>
      <c r="L57" s="692"/>
      <c r="M57" s="695"/>
      <c r="N57" s="687"/>
      <c r="O57" s="687"/>
      <c r="P57" s="687"/>
      <c r="Q57" s="684"/>
      <c r="R57" s="684"/>
      <c r="S57" s="684"/>
      <c r="T57" s="684"/>
      <c r="U57" s="684"/>
      <c r="V57" s="684"/>
      <c r="W57" s="687"/>
      <c r="X57" s="687"/>
      <c r="Y57" s="675"/>
      <c r="Z57" s="7" t="s">
        <v>43</v>
      </c>
      <c r="AA57" s="87" t="str">
        <f t="shared" ref="AA57:AL57" si="23">IF(AA55=0,"",AA56/AA55)</f>
        <v/>
      </c>
      <c r="AB57" s="105" t="str">
        <f t="shared" si="23"/>
        <v/>
      </c>
      <c r="AC57" s="105" t="s">
        <v>46</v>
      </c>
      <c r="AD57" s="105"/>
      <c r="AE57" s="105"/>
      <c r="AF57" s="105"/>
      <c r="AG57" s="105"/>
      <c r="AH57" s="105"/>
      <c r="AI57" s="105"/>
      <c r="AJ57" s="105"/>
      <c r="AK57" s="105"/>
      <c r="AL57" s="105" t="str">
        <f t="shared" si="23"/>
        <v/>
      </c>
      <c r="AM57" s="691"/>
      <c r="AN57" s="109">
        <f t="shared" ref="AN57:AW57" si="24">IF(AN$8&lt;=$AJ$8,IF(OR(AN55="",AN56=""),"",AN56/AN55),"")</f>
        <v>0</v>
      </c>
      <c r="AO57" s="109">
        <f t="shared" si="24"/>
        <v>0</v>
      </c>
      <c r="AP57" s="109">
        <f t="shared" si="24"/>
        <v>0</v>
      </c>
      <c r="AQ57" s="109">
        <f t="shared" si="24"/>
        <v>0</v>
      </c>
      <c r="AR57" s="109">
        <f t="shared" si="24"/>
        <v>0</v>
      </c>
      <c r="AS57" s="109">
        <f t="shared" si="24"/>
        <v>0</v>
      </c>
      <c r="AT57" s="109">
        <f t="shared" si="24"/>
        <v>0</v>
      </c>
      <c r="AU57" s="109">
        <f t="shared" si="24"/>
        <v>0</v>
      </c>
      <c r="AV57" s="109">
        <f t="shared" si="24"/>
        <v>0</v>
      </c>
      <c r="AW57" s="109">
        <f t="shared" si="24"/>
        <v>0</v>
      </c>
    </row>
    <row r="58" spans="3:49" x14ac:dyDescent="0.25">
      <c r="C58" s="708"/>
      <c r="D58" s="686"/>
      <c r="E58" s="683"/>
      <c r="F58" s="710"/>
      <c r="G58" s="17"/>
      <c r="H58" s="148"/>
      <c r="I58" s="148"/>
      <c r="J58" s="148"/>
      <c r="K58" s="148"/>
      <c r="L58" s="198"/>
      <c r="M58" s="156"/>
      <c r="N58" s="156"/>
      <c r="O58" s="156"/>
      <c r="P58" s="156"/>
      <c r="Q58" s="50"/>
      <c r="R58" s="50"/>
      <c r="S58" s="50"/>
      <c r="T58" s="50"/>
      <c r="U58" s="50"/>
      <c r="V58" s="20"/>
      <c r="W58" s="147"/>
      <c r="X58" s="147"/>
      <c r="Y58" s="733"/>
      <c r="Z58" s="733"/>
      <c r="AA58" s="199"/>
      <c r="AB58" s="199"/>
      <c r="AC58" s="199"/>
      <c r="AD58" s="199"/>
      <c r="AE58" s="199"/>
      <c r="AF58" s="199"/>
      <c r="AG58" s="199"/>
      <c r="AH58" s="199"/>
      <c r="AI58" s="199"/>
      <c r="AJ58" s="199"/>
      <c r="AK58" s="199"/>
      <c r="AL58" s="199"/>
      <c r="AM58" s="200"/>
      <c r="AN58" s="51"/>
      <c r="AO58" s="51"/>
      <c r="AP58" s="51"/>
      <c r="AQ58" s="51"/>
      <c r="AR58" s="51"/>
      <c r="AS58" s="51"/>
      <c r="AT58" s="51"/>
      <c r="AU58" s="51"/>
      <c r="AV58" s="51"/>
      <c r="AW58" s="51"/>
    </row>
    <row r="59" spans="3:49" ht="12" customHeight="1" x14ac:dyDescent="0.25">
      <c r="C59" s="708"/>
      <c r="D59" s="686"/>
      <c r="E59" s="683"/>
      <c r="F59" s="710"/>
      <c r="G59" s="710" t="s">
        <v>55</v>
      </c>
      <c r="H59" s="710" t="s">
        <v>56</v>
      </c>
      <c r="I59" s="711">
        <v>0.2</v>
      </c>
      <c r="J59" s="710" t="s">
        <v>226</v>
      </c>
      <c r="K59" s="734">
        <v>0.5</v>
      </c>
      <c r="L59" s="710" t="s">
        <v>57</v>
      </c>
      <c r="M59" s="735" t="s">
        <v>36</v>
      </c>
      <c r="N59" s="710" t="s">
        <v>37</v>
      </c>
      <c r="O59" s="710" t="s">
        <v>38</v>
      </c>
      <c r="P59" s="710">
        <v>88</v>
      </c>
      <c r="Q59" s="710" t="e">
        <f>+$O59/4</f>
        <v>#VALUE!</v>
      </c>
      <c r="R59" s="710" t="e">
        <f>+$O59/4</f>
        <v>#VALUE!</v>
      </c>
      <c r="S59" s="710" t="e">
        <f>+$O59/4</f>
        <v>#VALUE!</v>
      </c>
      <c r="T59" s="710" t="e">
        <f>+$O59/4</f>
        <v>#VALUE!</v>
      </c>
      <c r="U59" s="711">
        <v>0.5</v>
      </c>
      <c r="V59" s="710" t="s">
        <v>210</v>
      </c>
      <c r="W59" s="710" t="s">
        <v>211</v>
      </c>
      <c r="X59" s="710" t="s">
        <v>39</v>
      </c>
      <c r="Y59" s="736" t="s">
        <v>40</v>
      </c>
      <c r="Z59" s="7" t="s">
        <v>41</v>
      </c>
      <c r="AA59" s="34"/>
      <c r="AB59" s="34"/>
      <c r="AC59" s="34">
        <v>1</v>
      </c>
      <c r="AD59" s="34"/>
      <c r="AE59" s="34"/>
      <c r="AF59" s="34">
        <v>1</v>
      </c>
      <c r="AG59" s="34"/>
      <c r="AH59" s="34"/>
      <c r="AI59" s="34">
        <v>1</v>
      </c>
      <c r="AJ59" s="34"/>
      <c r="AK59" s="34">
        <v>1</v>
      </c>
      <c r="AL59" s="34"/>
      <c r="AM59" s="689">
        <f t="shared" ref="AM59" si="25">SUM(AA59:AL59)</f>
        <v>4</v>
      </c>
      <c r="AN59" s="34">
        <f>IF(AN$8&lt;=$AJ$8,IF(SUM($Z59:AC59)=0,"",SUM($Z59:AC59)),"")</f>
        <v>1</v>
      </c>
      <c r="AO59" s="34">
        <f>IF(AO$8&lt;=$AJ$8,IF(SUM($Z59:AD59)=0,"",SUM($Z59:AD59)),"")</f>
        <v>1</v>
      </c>
      <c r="AP59" s="34">
        <f>IF(AP$8&lt;=$AJ$8,IF(SUM($Z59:AE59)=0,"",SUM($Z59:AE59)),"")</f>
        <v>1</v>
      </c>
      <c r="AQ59" s="34">
        <f>IF(AQ$8&lt;=$AJ$8,IF(SUM($Z59:AF59)=0,"",SUM($Z59:AF59)),"")</f>
        <v>2</v>
      </c>
      <c r="AR59" s="34">
        <f>IF(AR$8&lt;=$AJ$8,IF(SUM($Z59:AG59)=0,"",SUM($Z59:AG59)),"")</f>
        <v>2</v>
      </c>
      <c r="AS59" s="34">
        <f>IF(AS$8&lt;=$AJ$8,IF(SUM($Z59:AH59)=0,"",SUM($Z59:AH59)),"")</f>
        <v>2</v>
      </c>
      <c r="AT59" s="34">
        <f>IF(AT$8&lt;=$AJ$8,IF(SUM($Z59:AI59)=0,"",SUM($Z59:AI59)),"")</f>
        <v>3</v>
      </c>
      <c r="AU59" s="34">
        <f>IF(AU$8&lt;=$AJ$8,IF(SUM($Z59:AJ59)=0,"",SUM($Z59:AJ59)),"")</f>
        <v>3</v>
      </c>
      <c r="AV59" s="34">
        <f>IF(AV$8&lt;=$AJ$8,IF(SUM($Z59:AK59)=0,"",SUM($Z59:AK59)),"")</f>
        <v>4</v>
      </c>
      <c r="AW59" s="34">
        <f>IF(AW$8&lt;=$AJ$8,IF(SUM($Z59:AL59)=0,"",SUM($Z59:AL59)),"")</f>
        <v>4</v>
      </c>
    </row>
    <row r="60" spans="3:49" ht="24" x14ac:dyDescent="0.25">
      <c r="C60" s="708"/>
      <c r="D60" s="686"/>
      <c r="E60" s="683"/>
      <c r="F60" s="710"/>
      <c r="G60" s="710"/>
      <c r="H60" s="710"/>
      <c r="I60" s="711"/>
      <c r="J60" s="710"/>
      <c r="K60" s="734"/>
      <c r="L60" s="710"/>
      <c r="M60" s="735"/>
      <c r="N60" s="710"/>
      <c r="O60" s="710"/>
      <c r="P60" s="710"/>
      <c r="Q60" s="710"/>
      <c r="R60" s="710"/>
      <c r="S60" s="710"/>
      <c r="T60" s="710"/>
      <c r="U60" s="711"/>
      <c r="V60" s="710"/>
      <c r="W60" s="710"/>
      <c r="X60" s="710"/>
      <c r="Y60" s="736"/>
      <c r="Z60" s="7" t="s">
        <v>42</v>
      </c>
      <c r="AA60" s="15"/>
      <c r="AB60" s="15"/>
      <c r="AC60" s="15" t="s">
        <v>46</v>
      </c>
      <c r="AD60" s="85"/>
      <c r="AE60" s="85"/>
      <c r="AF60" s="85"/>
      <c r="AG60" s="85"/>
      <c r="AH60" s="191"/>
      <c r="AI60" s="85"/>
      <c r="AJ60" s="85"/>
      <c r="AK60" s="85"/>
      <c r="AL60" s="86"/>
      <c r="AM60" s="690"/>
      <c r="AN60" s="34">
        <f>IF(AN$8&lt;=$AJ$8,SUM($Z60:AC60),"")</f>
        <v>0</v>
      </c>
      <c r="AO60" s="34">
        <f>IF(AO$8&lt;=$AJ$8,SUM($Z60:AD60),"")</f>
        <v>0</v>
      </c>
      <c r="AP60" s="34">
        <f>IF(AP$8&lt;=$AJ$8,SUM($Z60:AE60),"")</f>
        <v>0</v>
      </c>
      <c r="AQ60" s="34">
        <f>IF(AQ$8&lt;=$AJ$8,SUM($Z60:AF60),"")</f>
        <v>0</v>
      </c>
      <c r="AR60" s="34">
        <f>IF(AR$8&lt;=$AJ$8,SUM($Z60:AG60),"")</f>
        <v>0</v>
      </c>
      <c r="AS60" s="34">
        <f>IF(AS$8&lt;=$AJ$8,SUM($Z60:AH60),"")</f>
        <v>0</v>
      </c>
      <c r="AT60" s="34">
        <f>IF(AT$8&lt;=$AJ$8,SUM($Z60:AI60),"")</f>
        <v>0</v>
      </c>
      <c r="AU60" s="34">
        <f>IF(AU$8&lt;=$AJ$8,SUM($Z60:AJ60),"")</f>
        <v>0</v>
      </c>
      <c r="AV60" s="34">
        <f>IF(AV$8&lt;=$AJ$8,SUM($Z60:AK60),"")</f>
        <v>0</v>
      </c>
      <c r="AW60" s="34">
        <f>IF(AW$8&lt;=$AJ$8,SUM($Z60:AL60),"")</f>
        <v>0</v>
      </c>
    </row>
    <row r="61" spans="3:49" ht="69.75" customHeight="1" x14ac:dyDescent="0.25">
      <c r="C61" s="708"/>
      <c r="D61" s="686"/>
      <c r="E61" s="683"/>
      <c r="F61" s="710"/>
      <c r="G61" s="710"/>
      <c r="H61" s="710"/>
      <c r="I61" s="711"/>
      <c r="J61" s="710"/>
      <c r="K61" s="734"/>
      <c r="L61" s="710"/>
      <c r="M61" s="735"/>
      <c r="N61" s="710"/>
      <c r="O61" s="710"/>
      <c r="P61" s="710"/>
      <c r="Q61" s="710"/>
      <c r="R61" s="710"/>
      <c r="S61" s="710"/>
      <c r="T61" s="710"/>
      <c r="U61" s="711"/>
      <c r="V61" s="710"/>
      <c r="W61" s="710"/>
      <c r="X61" s="710"/>
      <c r="Y61" s="736"/>
      <c r="Z61" s="7" t="s">
        <v>43</v>
      </c>
      <c r="AA61" s="87"/>
      <c r="AB61" s="87"/>
      <c r="AC61" s="87" t="s">
        <v>46</v>
      </c>
      <c r="AD61" s="194"/>
      <c r="AE61" s="194"/>
      <c r="AF61" s="87"/>
      <c r="AG61" s="194"/>
      <c r="AH61" s="194"/>
      <c r="AI61" s="87"/>
      <c r="AJ61" s="194"/>
      <c r="AK61" s="87"/>
      <c r="AL61" s="194"/>
      <c r="AM61" s="691"/>
      <c r="AN61" s="109">
        <f>IF(AN$8&lt;=$AJ$8,IF(OR(AN59="",AN60=""),"",AN60/AN59),"")</f>
        <v>0</v>
      </c>
      <c r="AO61" s="109">
        <f t="shared" ref="AO61:AW61" si="26">IF(AO$8&lt;=$AJ$8,IF(OR(AO59="",AO60=""),"",AO60/AO59),"")</f>
        <v>0</v>
      </c>
      <c r="AP61" s="109">
        <f t="shared" si="26"/>
        <v>0</v>
      </c>
      <c r="AQ61" s="109">
        <f t="shared" si="26"/>
        <v>0</v>
      </c>
      <c r="AR61" s="109">
        <f t="shared" si="26"/>
        <v>0</v>
      </c>
      <c r="AS61" s="109">
        <f t="shared" si="26"/>
        <v>0</v>
      </c>
      <c r="AT61" s="109">
        <f t="shared" si="26"/>
        <v>0</v>
      </c>
      <c r="AU61" s="109">
        <f t="shared" si="26"/>
        <v>0</v>
      </c>
      <c r="AV61" s="109">
        <f t="shared" si="26"/>
        <v>0</v>
      </c>
      <c r="AW61" s="109">
        <f t="shared" si="26"/>
        <v>0</v>
      </c>
    </row>
    <row r="62" spans="3:49" ht="12" customHeight="1" x14ac:dyDescent="0.25">
      <c r="C62" s="708"/>
      <c r="D62" s="686"/>
      <c r="E62" s="683"/>
      <c r="F62" s="710"/>
      <c r="G62" s="710"/>
      <c r="H62" s="710"/>
      <c r="I62" s="711"/>
      <c r="J62" s="710"/>
      <c r="K62" s="734"/>
      <c r="L62" s="710"/>
      <c r="M62" s="735"/>
      <c r="N62" s="710"/>
      <c r="O62" s="710"/>
      <c r="P62" s="710"/>
      <c r="Q62" s="710"/>
      <c r="R62" s="710"/>
      <c r="S62" s="710"/>
      <c r="T62" s="710"/>
      <c r="U62" s="711"/>
      <c r="V62" s="710"/>
      <c r="W62" s="710"/>
      <c r="X62" s="710"/>
      <c r="Y62" s="736" t="s">
        <v>44</v>
      </c>
      <c r="Z62" s="7" t="s">
        <v>41</v>
      </c>
      <c r="AA62" s="23" t="s">
        <v>46</v>
      </c>
      <c r="AB62" s="23">
        <v>1</v>
      </c>
      <c r="AC62" s="23" t="s">
        <v>46</v>
      </c>
      <c r="AD62" s="23">
        <v>1</v>
      </c>
      <c r="AE62" s="23" t="s">
        <v>46</v>
      </c>
      <c r="AF62" s="23">
        <v>1</v>
      </c>
      <c r="AG62" s="23" t="s">
        <v>46</v>
      </c>
      <c r="AH62" s="23" t="s">
        <v>46</v>
      </c>
      <c r="AI62" s="23">
        <v>1</v>
      </c>
      <c r="AJ62" s="24" t="s">
        <v>46</v>
      </c>
      <c r="AK62" s="24">
        <v>1</v>
      </c>
      <c r="AL62" s="24" t="s">
        <v>46</v>
      </c>
      <c r="AM62" s="689">
        <f t="shared" ref="AM62" si="27">SUM(AA62:AL62)</f>
        <v>5</v>
      </c>
      <c r="AN62" s="34">
        <f>IF(AN$8&lt;=$AJ$8,IF(SUM($Z62:AC62)=0,"",SUM($Z62:AC62)),"")</f>
        <v>1</v>
      </c>
      <c r="AO62" s="34">
        <f>IF(AO$8&lt;=$AJ$8,IF(SUM($Z62:AD62)=0,"",SUM($Z62:AD62)),"")</f>
        <v>2</v>
      </c>
      <c r="AP62" s="34">
        <f>IF(AP$8&lt;=$AJ$8,IF(SUM($Z62:AE62)=0,"",SUM($Z62:AE62)),"")</f>
        <v>2</v>
      </c>
      <c r="AQ62" s="34">
        <f>IF(AQ$8&lt;=$AJ$8,IF(SUM($Z62:AF62)=0,"",SUM($Z62:AF62)),"")</f>
        <v>3</v>
      </c>
      <c r="AR62" s="34">
        <f>IF(AR$8&lt;=$AJ$8,IF(SUM($Z62:AG62)=0,"",SUM($Z62:AG62)),"")</f>
        <v>3</v>
      </c>
      <c r="AS62" s="34">
        <f>IF(AS$8&lt;=$AJ$8,IF(SUM($Z62:AH62)=0,"",SUM($Z62:AH62)),"")</f>
        <v>3</v>
      </c>
      <c r="AT62" s="34">
        <f>IF(AT$8&lt;=$AJ$8,IF(SUM($Z62:AI62)=0,"",SUM($Z62:AI62)),"")</f>
        <v>4</v>
      </c>
      <c r="AU62" s="34">
        <f>IF(AU$8&lt;=$AJ$8,IF(SUM($Z62:AJ62)=0,"",SUM($Z62:AJ62)),"")</f>
        <v>4</v>
      </c>
      <c r="AV62" s="34">
        <f>IF(AV$8&lt;=$AJ$8,IF(SUM($Z62:AK62)=0,"",SUM($Z62:AK62)),"")</f>
        <v>5</v>
      </c>
      <c r="AW62" s="34">
        <f>IF(AW$8&lt;=$AJ$8,IF(SUM($Z62:AL62)=0,"",SUM($Z62:AL62)),"")</f>
        <v>5</v>
      </c>
    </row>
    <row r="63" spans="3:49" ht="24" x14ac:dyDescent="0.25">
      <c r="C63" s="708"/>
      <c r="D63" s="686"/>
      <c r="E63" s="683"/>
      <c r="F63" s="710"/>
      <c r="G63" s="710"/>
      <c r="H63" s="710"/>
      <c r="I63" s="711"/>
      <c r="J63" s="710"/>
      <c r="K63" s="734"/>
      <c r="L63" s="710"/>
      <c r="M63" s="735"/>
      <c r="N63" s="710"/>
      <c r="O63" s="710"/>
      <c r="P63" s="710"/>
      <c r="Q63" s="710"/>
      <c r="R63" s="710"/>
      <c r="S63" s="710"/>
      <c r="T63" s="710"/>
      <c r="U63" s="711"/>
      <c r="V63" s="710"/>
      <c r="W63" s="710"/>
      <c r="X63" s="710"/>
      <c r="Y63" s="736"/>
      <c r="Z63" s="7" t="s">
        <v>42</v>
      </c>
      <c r="AA63" s="85"/>
      <c r="AB63" s="85"/>
      <c r="AC63" s="85"/>
      <c r="AD63" s="85"/>
      <c r="AE63" s="85"/>
      <c r="AF63" s="85"/>
      <c r="AG63" s="85"/>
      <c r="AH63" s="85"/>
      <c r="AI63" s="85"/>
      <c r="AJ63" s="85"/>
      <c r="AK63" s="85"/>
      <c r="AL63" s="86"/>
      <c r="AM63" s="690"/>
      <c r="AN63" s="34">
        <f>IF(AN$8&lt;=$AJ$8,SUM($Z63:AC63),"")</f>
        <v>0</v>
      </c>
      <c r="AO63" s="34">
        <f>IF(AO$8&lt;=$AJ$8,SUM($Z63:AD63),"")</f>
        <v>0</v>
      </c>
      <c r="AP63" s="34">
        <f>IF(AP$8&lt;=$AJ$8,SUM($Z63:AE63),"")</f>
        <v>0</v>
      </c>
      <c r="AQ63" s="34">
        <f>IF(AQ$8&lt;=$AJ$8,SUM($Z63:AF63),"")</f>
        <v>0</v>
      </c>
      <c r="AR63" s="34">
        <f>IF(AR$8&lt;=$AJ$8,SUM($Z63:AG63),"")</f>
        <v>0</v>
      </c>
      <c r="AS63" s="34">
        <f>IF(AS$8&lt;=$AJ$8,SUM($Z63:AH63),"")</f>
        <v>0</v>
      </c>
      <c r="AT63" s="34">
        <f>IF(AT$8&lt;=$AJ$8,SUM($Z63:AI63),"")</f>
        <v>0</v>
      </c>
      <c r="AU63" s="34">
        <f>IF(AU$8&lt;=$AJ$8,SUM($Z63:AJ63),"")</f>
        <v>0</v>
      </c>
      <c r="AV63" s="34">
        <f>IF(AV$8&lt;=$AJ$8,SUM($Z63:AK63),"")</f>
        <v>0</v>
      </c>
      <c r="AW63" s="34">
        <f>IF(AW$8&lt;=$AJ$8,SUM($Z63:AL63),"")</f>
        <v>0</v>
      </c>
    </row>
    <row r="64" spans="3:49" ht="62.25" customHeight="1" x14ac:dyDescent="0.25">
      <c r="C64" s="708"/>
      <c r="D64" s="686"/>
      <c r="E64" s="683"/>
      <c r="F64" s="710"/>
      <c r="G64" s="710"/>
      <c r="H64" s="710"/>
      <c r="I64" s="711"/>
      <c r="J64" s="710"/>
      <c r="K64" s="734"/>
      <c r="L64" s="710"/>
      <c r="M64" s="735"/>
      <c r="N64" s="710"/>
      <c r="O64" s="710"/>
      <c r="P64" s="710"/>
      <c r="Q64" s="710"/>
      <c r="R64" s="710"/>
      <c r="S64" s="710"/>
      <c r="T64" s="710"/>
      <c r="U64" s="711"/>
      <c r="V64" s="710"/>
      <c r="W64" s="710"/>
      <c r="X64" s="710"/>
      <c r="Y64" s="736"/>
      <c r="Z64" s="7" t="s">
        <v>43</v>
      </c>
      <c r="AA64" s="87"/>
      <c r="AB64" s="87" t="s">
        <v>46</v>
      </c>
      <c r="AC64" s="87" t="s">
        <v>46</v>
      </c>
      <c r="AD64" s="87"/>
      <c r="AE64" s="194"/>
      <c r="AF64" s="87"/>
      <c r="AG64" s="194"/>
      <c r="AH64" s="194"/>
      <c r="AI64" s="87"/>
      <c r="AJ64" s="194"/>
      <c r="AK64" s="87"/>
      <c r="AL64" s="194"/>
      <c r="AM64" s="691"/>
      <c r="AN64" s="109">
        <f t="shared" ref="AN64:AW64" si="28">IF(AN$8&lt;=$AJ$8,IF(OR(AN62="",AN63=""),"",AN63/AN62),"")</f>
        <v>0</v>
      </c>
      <c r="AO64" s="109">
        <f t="shared" si="28"/>
        <v>0</v>
      </c>
      <c r="AP64" s="109">
        <f t="shared" si="28"/>
        <v>0</v>
      </c>
      <c r="AQ64" s="109">
        <f t="shared" si="28"/>
        <v>0</v>
      </c>
      <c r="AR64" s="109">
        <f t="shared" si="28"/>
        <v>0</v>
      </c>
      <c r="AS64" s="109">
        <f t="shared" si="28"/>
        <v>0</v>
      </c>
      <c r="AT64" s="109">
        <f t="shared" si="28"/>
        <v>0</v>
      </c>
      <c r="AU64" s="109">
        <f t="shared" si="28"/>
        <v>0</v>
      </c>
      <c r="AV64" s="109">
        <f t="shared" si="28"/>
        <v>0</v>
      </c>
      <c r="AW64" s="109">
        <f t="shared" si="28"/>
        <v>0</v>
      </c>
    </row>
    <row r="65" spans="3:49" ht="24" x14ac:dyDescent="0.25">
      <c r="C65" s="708"/>
      <c r="D65" s="686"/>
      <c r="E65" s="683"/>
      <c r="F65" s="710"/>
      <c r="G65" s="710"/>
      <c r="H65" s="710"/>
      <c r="I65" s="711"/>
      <c r="J65" s="710"/>
      <c r="K65" s="734"/>
      <c r="L65" s="710"/>
      <c r="M65" s="735"/>
      <c r="N65" s="710"/>
      <c r="O65" s="710"/>
      <c r="P65" s="710"/>
      <c r="Q65" s="710"/>
      <c r="R65" s="710"/>
      <c r="S65" s="710"/>
      <c r="T65" s="710"/>
      <c r="U65" s="711"/>
      <c r="V65" s="710"/>
      <c r="W65" s="710"/>
      <c r="X65" s="710"/>
      <c r="Y65" s="736" t="s">
        <v>45</v>
      </c>
      <c r="Z65" s="7" t="s">
        <v>41</v>
      </c>
      <c r="AA65" s="88"/>
      <c r="AB65" s="88"/>
      <c r="AC65" s="88">
        <v>14</v>
      </c>
      <c r="AD65" s="88"/>
      <c r="AE65" s="88"/>
      <c r="AF65" s="88"/>
      <c r="AG65" s="88"/>
      <c r="AH65" s="88"/>
      <c r="AI65" s="88"/>
      <c r="AJ65" s="88"/>
      <c r="AK65" s="88"/>
      <c r="AL65" s="88"/>
      <c r="AM65" s="689">
        <f>SUM(AA65:AL65)</f>
        <v>14</v>
      </c>
      <c r="AN65" s="34">
        <f>IF(AN$8&lt;=$AJ$8,IF(SUM($Z65:AC65)=0,"",SUM($Z65:AC65)),"")</f>
        <v>14</v>
      </c>
      <c r="AO65" s="34">
        <f>IF(AO$8&lt;=$AJ$8,IF(SUM($Z65:AD65)=0,"",SUM($Z65:AD65)),"")</f>
        <v>14</v>
      </c>
      <c r="AP65" s="34">
        <f>IF(AP$8&lt;=$AJ$8,IF(SUM($Z65:AE65)=0,"",SUM($Z65:AE65)),"")</f>
        <v>14</v>
      </c>
      <c r="AQ65" s="34">
        <f>IF(AQ$8&lt;=$AJ$8,IF(SUM($Z65:AF65)=0,"",SUM($Z65:AF65)),"")</f>
        <v>14</v>
      </c>
      <c r="AR65" s="34">
        <f>IF(AR$8&lt;=$AJ$8,IF(SUM($Z65:AG65)=0,"",SUM($Z65:AG65)),"")</f>
        <v>14</v>
      </c>
      <c r="AS65" s="34">
        <f>IF(AS$8&lt;=$AJ$8,IF(SUM($Z65:AH65)=0,"",SUM($Z65:AH65)),"")</f>
        <v>14</v>
      </c>
      <c r="AT65" s="34">
        <f>IF(AT$8&lt;=$AJ$8,IF(SUM($Z65:AI65)=0,"",SUM($Z65:AI65)),"")</f>
        <v>14</v>
      </c>
      <c r="AU65" s="34">
        <f>IF(AU$8&lt;=$AJ$8,IF(SUM($Z65:AJ65)=0,"",SUM($Z65:AJ65)),"")</f>
        <v>14</v>
      </c>
      <c r="AV65" s="34">
        <f>IF(AV$8&lt;=$AJ$8,IF(SUM($Z65:AK65)=0,"",SUM($Z65:AK65)),"")</f>
        <v>14</v>
      </c>
      <c r="AW65" s="34">
        <f>IF(AW$8&lt;=$AJ$8,IF(SUM($Z65:AL65)=0,"",SUM($Z65:AL65)),"")</f>
        <v>14</v>
      </c>
    </row>
    <row r="66" spans="3:49" ht="12" customHeight="1" x14ac:dyDescent="0.25">
      <c r="C66" s="708"/>
      <c r="D66" s="686"/>
      <c r="E66" s="683"/>
      <c r="F66" s="710"/>
      <c r="G66" s="710"/>
      <c r="H66" s="710"/>
      <c r="I66" s="711"/>
      <c r="J66" s="710"/>
      <c r="K66" s="734"/>
      <c r="L66" s="710"/>
      <c r="M66" s="735"/>
      <c r="N66" s="710"/>
      <c r="O66" s="710"/>
      <c r="P66" s="710"/>
      <c r="Q66" s="710"/>
      <c r="R66" s="710"/>
      <c r="S66" s="710"/>
      <c r="T66" s="710"/>
      <c r="U66" s="711"/>
      <c r="V66" s="710"/>
      <c r="W66" s="710"/>
      <c r="X66" s="710"/>
      <c r="Y66" s="736"/>
      <c r="Z66" s="7" t="s">
        <v>42</v>
      </c>
      <c r="AA66" s="195"/>
      <c r="AB66" s="195"/>
      <c r="AC66" s="196" t="s">
        <v>46</v>
      </c>
      <c r="AD66" s="195"/>
      <c r="AE66" s="195"/>
      <c r="AF66" s="195"/>
      <c r="AG66" s="195"/>
      <c r="AH66" s="195"/>
      <c r="AI66" s="195"/>
      <c r="AJ66" s="195"/>
      <c r="AK66" s="195"/>
      <c r="AL66" s="201"/>
      <c r="AM66" s="690"/>
      <c r="AN66" s="34">
        <f>IF(AN$8&lt;=$AJ$8,SUM($Z66:AC66),"")</f>
        <v>0</v>
      </c>
      <c r="AO66" s="34">
        <f>IF(AO$8&lt;=$AJ$8,SUM($Z66:AD66),"")</f>
        <v>0</v>
      </c>
      <c r="AP66" s="34">
        <f>IF(AP$8&lt;=$AJ$8,SUM($Z66:AE66),"")</f>
        <v>0</v>
      </c>
      <c r="AQ66" s="34">
        <f>IF(AQ$8&lt;=$AJ$8,SUM($Z66:AF66),"")</f>
        <v>0</v>
      </c>
      <c r="AR66" s="34">
        <f>IF(AR$8&lt;=$AJ$8,SUM($Z66:AG66),"")</f>
        <v>0</v>
      </c>
      <c r="AS66" s="34">
        <f>IF(AS$8&lt;=$AJ$8,SUM($Z66:AH66),"")</f>
        <v>0</v>
      </c>
      <c r="AT66" s="34">
        <f>IF(AT$8&lt;=$AJ$8,SUM($Z66:AI66),"")</f>
        <v>0</v>
      </c>
      <c r="AU66" s="34">
        <f>IF(AU$8&lt;=$AJ$8,SUM($Z66:AJ66),"")</f>
        <v>0</v>
      </c>
      <c r="AV66" s="34">
        <f>IF(AV$8&lt;=$AJ$8,SUM($Z66:AK66),"")</f>
        <v>0</v>
      </c>
      <c r="AW66" s="34">
        <f>IF(AW$8&lt;=$AJ$8,SUM($Z66:AL66),"")</f>
        <v>0</v>
      </c>
    </row>
    <row r="67" spans="3:49" ht="24" x14ac:dyDescent="0.25">
      <c r="C67" s="708"/>
      <c r="D67" s="686"/>
      <c r="E67" s="683"/>
      <c r="F67" s="710"/>
      <c r="G67" s="710"/>
      <c r="H67" s="710"/>
      <c r="I67" s="711"/>
      <c r="J67" s="710"/>
      <c r="K67" s="734"/>
      <c r="L67" s="710"/>
      <c r="M67" s="735"/>
      <c r="N67" s="710"/>
      <c r="O67" s="710"/>
      <c r="P67" s="710"/>
      <c r="Q67" s="710"/>
      <c r="R67" s="710"/>
      <c r="S67" s="710"/>
      <c r="T67" s="710"/>
      <c r="U67" s="711"/>
      <c r="V67" s="710"/>
      <c r="W67" s="710"/>
      <c r="X67" s="710"/>
      <c r="Y67" s="736"/>
      <c r="Z67" s="7" t="s">
        <v>43</v>
      </c>
      <c r="AA67" s="87" t="str">
        <f t="shared" ref="AA67:AB67" si="29">IF(AA65=0,"",AA66/AA65)</f>
        <v/>
      </c>
      <c r="AB67" s="87" t="str">
        <f t="shared" si="29"/>
        <v/>
      </c>
      <c r="AC67" s="87" t="s">
        <v>46</v>
      </c>
      <c r="AD67" s="194"/>
      <c r="AE67" s="194"/>
      <c r="AF67" s="194"/>
      <c r="AG67" s="194"/>
      <c r="AH67" s="194"/>
      <c r="AI67" s="194"/>
      <c r="AJ67" s="194"/>
      <c r="AK67" s="194"/>
      <c r="AL67" s="194"/>
      <c r="AM67" s="691"/>
      <c r="AN67" s="109">
        <f t="shared" ref="AN67:AW67" si="30">IF(AN$8&lt;=$AJ$8,IF(OR(AN65="",AN66=""),"",AN66/AN65),"")</f>
        <v>0</v>
      </c>
      <c r="AO67" s="109">
        <f t="shared" si="30"/>
        <v>0</v>
      </c>
      <c r="AP67" s="109">
        <f t="shared" si="30"/>
        <v>0</v>
      </c>
      <c r="AQ67" s="109">
        <f t="shared" si="30"/>
        <v>0</v>
      </c>
      <c r="AR67" s="109">
        <f t="shared" si="30"/>
        <v>0</v>
      </c>
      <c r="AS67" s="109">
        <f t="shared" si="30"/>
        <v>0</v>
      </c>
      <c r="AT67" s="109">
        <f t="shared" si="30"/>
        <v>0</v>
      </c>
      <c r="AU67" s="109">
        <f t="shared" si="30"/>
        <v>0</v>
      </c>
      <c r="AV67" s="109">
        <f t="shared" si="30"/>
        <v>0</v>
      </c>
      <c r="AW67" s="109">
        <f t="shared" si="30"/>
        <v>0</v>
      </c>
    </row>
    <row r="68" spans="3:49" ht="20.25" customHeight="1" x14ac:dyDescent="0.25">
      <c r="C68" s="708"/>
      <c r="D68" s="686"/>
      <c r="E68" s="683"/>
      <c r="F68" s="710"/>
      <c r="G68" s="710"/>
      <c r="H68" s="710"/>
      <c r="I68" s="711"/>
      <c r="J68" s="710"/>
      <c r="K68" s="734"/>
      <c r="L68" s="710" t="s">
        <v>58</v>
      </c>
      <c r="M68" s="735" t="s">
        <v>36</v>
      </c>
      <c r="N68" s="710" t="s">
        <v>37</v>
      </c>
      <c r="O68" s="710" t="s">
        <v>38</v>
      </c>
      <c r="P68" s="710">
        <v>88</v>
      </c>
      <c r="Q68" s="737" t="e">
        <f>+$O68/4</f>
        <v>#VALUE!</v>
      </c>
      <c r="R68" s="710" t="e">
        <f>+$O68/4</f>
        <v>#VALUE!</v>
      </c>
      <c r="S68" s="710" t="e">
        <f>+$O68/4</f>
        <v>#VALUE!</v>
      </c>
      <c r="T68" s="710" t="e">
        <f>+$O68/4</f>
        <v>#VALUE!</v>
      </c>
      <c r="U68" s="711">
        <v>0.5</v>
      </c>
      <c r="V68" s="710" t="s">
        <v>213</v>
      </c>
      <c r="W68" s="710" t="s">
        <v>212</v>
      </c>
      <c r="X68" s="710" t="s">
        <v>39</v>
      </c>
      <c r="Y68" s="736" t="s">
        <v>40</v>
      </c>
      <c r="Z68" s="7" t="s">
        <v>41</v>
      </c>
      <c r="AA68" s="34"/>
      <c r="AB68" s="34"/>
      <c r="AC68" s="34">
        <v>1</v>
      </c>
      <c r="AD68" s="34"/>
      <c r="AE68" s="34"/>
      <c r="AF68" s="34">
        <v>1</v>
      </c>
      <c r="AG68" s="34"/>
      <c r="AH68" s="34"/>
      <c r="AI68" s="34">
        <v>1</v>
      </c>
      <c r="AJ68" s="34"/>
      <c r="AK68" s="34">
        <v>1</v>
      </c>
      <c r="AL68" s="34"/>
      <c r="AM68" s="689">
        <f>SUM(AA68:AL68)</f>
        <v>4</v>
      </c>
      <c r="AN68" s="34">
        <f>IF(AN$8&lt;=$AJ$8,IF(SUM($Z68:AC68)=0,"",SUM($Z68:AC68)),"")</f>
        <v>1</v>
      </c>
      <c r="AO68" s="34">
        <f>IF(AO$8&lt;=$AJ$8,IF(SUM($Z68:AD68)=0,"",SUM($Z68:AD68)),"")</f>
        <v>1</v>
      </c>
      <c r="AP68" s="34">
        <f>IF(AP$8&lt;=$AJ$8,IF(SUM($Z68:AE68)=0,"",SUM($Z68:AE68)),"")</f>
        <v>1</v>
      </c>
      <c r="AQ68" s="34">
        <f>IF(AQ$8&lt;=$AJ$8,IF(SUM($Z68:AF68)=0,"",SUM($Z68:AF68)),"")</f>
        <v>2</v>
      </c>
      <c r="AR68" s="34">
        <f>IF(AR$8&lt;=$AJ$8,IF(SUM($Z68:AG68)=0,"",SUM($Z68:AG68)),"")</f>
        <v>2</v>
      </c>
      <c r="AS68" s="34">
        <f>IF(AS$8&lt;=$AJ$8,IF(SUM($Z68:AH68)=0,"",SUM($Z68:AH68)),"")</f>
        <v>2</v>
      </c>
      <c r="AT68" s="34">
        <f>IF(AT$8&lt;=$AJ$8,IF(SUM($Z68:AI68)=0,"",SUM($Z68:AI68)),"")</f>
        <v>3</v>
      </c>
      <c r="AU68" s="34">
        <f>IF(AU$8&lt;=$AJ$8,IF(SUM($Z68:AJ68)=0,"",SUM($Z68:AJ68)),"")</f>
        <v>3</v>
      </c>
      <c r="AV68" s="34">
        <f>IF(AV$8&lt;=$AJ$8,IF(SUM($Z68:AK68)=0,"",SUM($Z68:AK68)),"")</f>
        <v>4</v>
      </c>
      <c r="AW68" s="34">
        <f>IF(AW$8&lt;=$AJ$8,IF(SUM($Z68:AL68)=0,"",SUM($Z68:AL68)),"")</f>
        <v>4</v>
      </c>
    </row>
    <row r="69" spans="3:49" ht="12" customHeight="1" x14ac:dyDescent="0.25">
      <c r="C69" s="708"/>
      <c r="D69" s="686"/>
      <c r="E69" s="683"/>
      <c r="F69" s="710"/>
      <c r="G69" s="710"/>
      <c r="H69" s="710"/>
      <c r="I69" s="711"/>
      <c r="J69" s="710"/>
      <c r="K69" s="734"/>
      <c r="L69" s="710"/>
      <c r="M69" s="735"/>
      <c r="N69" s="710"/>
      <c r="O69" s="710"/>
      <c r="P69" s="710"/>
      <c r="Q69" s="737"/>
      <c r="R69" s="710"/>
      <c r="S69" s="710"/>
      <c r="T69" s="710"/>
      <c r="U69" s="711"/>
      <c r="V69" s="710"/>
      <c r="W69" s="710"/>
      <c r="X69" s="710"/>
      <c r="Y69" s="736"/>
      <c r="Z69" s="7" t="s">
        <v>42</v>
      </c>
      <c r="AA69" s="85"/>
      <c r="AB69" s="85"/>
      <c r="AC69" s="85" t="s">
        <v>46</v>
      </c>
      <c r="AD69" s="85"/>
      <c r="AE69" s="85"/>
      <c r="AF69" s="85"/>
      <c r="AG69" s="85"/>
      <c r="AH69" s="191"/>
      <c r="AI69" s="85"/>
      <c r="AJ69" s="85"/>
      <c r="AK69" s="85"/>
      <c r="AL69" s="86"/>
      <c r="AM69" s="690"/>
      <c r="AN69" s="34">
        <f>IF(AN$8&lt;=$AJ$8,SUM($Z69:AC69),"")</f>
        <v>0</v>
      </c>
      <c r="AO69" s="34">
        <f>IF(AO$8&lt;=$AJ$8,SUM($Z69:AD69),"")</f>
        <v>0</v>
      </c>
      <c r="AP69" s="34">
        <f>IF(AP$8&lt;=$AJ$8,SUM($Z69:AE69),"")</f>
        <v>0</v>
      </c>
      <c r="AQ69" s="34">
        <f>IF(AQ$8&lt;=$AJ$8,SUM($Z69:AF69),"")</f>
        <v>0</v>
      </c>
      <c r="AR69" s="34">
        <f>IF(AR$8&lt;=$AJ$8,SUM($Z69:AG69),"")</f>
        <v>0</v>
      </c>
      <c r="AS69" s="34">
        <f>IF(AS$8&lt;=$AJ$8,SUM($Z69:AH69),"")</f>
        <v>0</v>
      </c>
      <c r="AT69" s="34">
        <f>IF(AT$8&lt;=$AJ$8,SUM($Z69:AI69),"")</f>
        <v>0</v>
      </c>
      <c r="AU69" s="34">
        <f>IF(AU$8&lt;=$AJ$8,SUM($Z69:AJ69),"")</f>
        <v>0</v>
      </c>
      <c r="AV69" s="34">
        <f>IF(AV$8&lt;=$AJ$8,SUM($Z69:AK69),"")</f>
        <v>0</v>
      </c>
      <c r="AW69" s="34">
        <f>IF(AW$8&lt;=$AJ$8,SUM($Z69:AL69),"")</f>
        <v>0</v>
      </c>
    </row>
    <row r="70" spans="3:49" ht="24" x14ac:dyDescent="0.25">
      <c r="C70" s="708"/>
      <c r="D70" s="686"/>
      <c r="E70" s="683"/>
      <c r="F70" s="710"/>
      <c r="G70" s="710"/>
      <c r="H70" s="710"/>
      <c r="I70" s="711"/>
      <c r="J70" s="710"/>
      <c r="K70" s="734"/>
      <c r="L70" s="710"/>
      <c r="M70" s="735"/>
      <c r="N70" s="710"/>
      <c r="O70" s="710"/>
      <c r="P70" s="710"/>
      <c r="Q70" s="737"/>
      <c r="R70" s="710"/>
      <c r="S70" s="710"/>
      <c r="T70" s="710"/>
      <c r="U70" s="711"/>
      <c r="V70" s="710"/>
      <c r="W70" s="710"/>
      <c r="X70" s="710"/>
      <c r="Y70" s="736"/>
      <c r="Z70" s="7" t="s">
        <v>43</v>
      </c>
      <c r="AA70" s="87"/>
      <c r="AB70" s="87"/>
      <c r="AC70" s="87" t="s">
        <v>46</v>
      </c>
      <c r="AD70" s="194"/>
      <c r="AE70" s="194"/>
      <c r="AF70" s="194"/>
      <c r="AG70" s="87"/>
      <c r="AH70" s="194"/>
      <c r="AI70" s="194"/>
      <c r="AJ70" s="87"/>
      <c r="AK70" s="194"/>
      <c r="AL70" s="87"/>
      <c r="AM70" s="691"/>
      <c r="AN70" s="109">
        <f>IF(AN$8&lt;=$AJ$8,IF(OR(AN68="",AN69=""),"",AN69/AN68),"")</f>
        <v>0</v>
      </c>
      <c r="AO70" s="109">
        <f t="shared" ref="AO70:AW70" si="31">IF(AO$8&lt;=$AJ$8,IF(OR(AO68="",AO69=""),"",AO69/AO68),"")</f>
        <v>0</v>
      </c>
      <c r="AP70" s="109">
        <f t="shared" si="31"/>
        <v>0</v>
      </c>
      <c r="AQ70" s="109">
        <f t="shared" si="31"/>
        <v>0</v>
      </c>
      <c r="AR70" s="109">
        <f t="shared" si="31"/>
        <v>0</v>
      </c>
      <c r="AS70" s="109">
        <f t="shared" si="31"/>
        <v>0</v>
      </c>
      <c r="AT70" s="109">
        <f t="shared" si="31"/>
        <v>0</v>
      </c>
      <c r="AU70" s="109">
        <f t="shared" si="31"/>
        <v>0</v>
      </c>
      <c r="AV70" s="109">
        <f t="shared" si="31"/>
        <v>0</v>
      </c>
      <c r="AW70" s="109">
        <f t="shared" si="31"/>
        <v>0</v>
      </c>
    </row>
    <row r="71" spans="3:49" ht="21.75" customHeight="1" x14ac:dyDescent="0.25">
      <c r="C71" s="708"/>
      <c r="D71" s="686"/>
      <c r="E71" s="683"/>
      <c r="F71" s="710"/>
      <c r="G71" s="710"/>
      <c r="H71" s="710"/>
      <c r="I71" s="711"/>
      <c r="J71" s="710"/>
      <c r="K71" s="734"/>
      <c r="L71" s="710"/>
      <c r="M71" s="735"/>
      <c r="N71" s="710"/>
      <c r="O71" s="710"/>
      <c r="P71" s="710"/>
      <c r="Q71" s="737"/>
      <c r="R71" s="710"/>
      <c r="S71" s="710"/>
      <c r="T71" s="710"/>
      <c r="U71" s="711"/>
      <c r="V71" s="710"/>
      <c r="W71" s="710"/>
      <c r="X71" s="710"/>
      <c r="Y71" s="736" t="s">
        <v>44</v>
      </c>
      <c r="Z71" s="7" t="s">
        <v>41</v>
      </c>
      <c r="AA71" s="128"/>
      <c r="AB71" s="128"/>
      <c r="AC71" s="15">
        <v>1</v>
      </c>
      <c r="AD71" s="15"/>
      <c r="AE71" s="15">
        <v>1</v>
      </c>
      <c r="AF71" s="15"/>
      <c r="AG71" s="15">
        <v>1</v>
      </c>
      <c r="AH71" s="15"/>
      <c r="AI71" s="14"/>
      <c r="AJ71" s="14">
        <v>1</v>
      </c>
      <c r="AK71" s="14"/>
      <c r="AL71" s="14">
        <v>1</v>
      </c>
      <c r="AM71" s="689">
        <f>SUM(AA71:AL71)</f>
        <v>5</v>
      </c>
      <c r="AN71" s="34">
        <f>IF(AN$8&lt;=$AJ$8,IF(SUM($Z71:AC71)=0,"",SUM($Z71:AC71)),"")</f>
        <v>1</v>
      </c>
      <c r="AO71" s="34">
        <f>IF(AO$8&lt;=$AJ$8,IF(SUM($Z71:AD71)=0,"",SUM($Z71:AD71)),"")</f>
        <v>1</v>
      </c>
      <c r="AP71" s="34">
        <f>IF(AP$8&lt;=$AJ$8,IF(SUM($Z71:AE71)=0,"",SUM($Z71:AE71)),"")</f>
        <v>2</v>
      </c>
      <c r="AQ71" s="34">
        <f>IF(AQ$8&lt;=$AJ$8,IF(SUM($Z71:AF71)=0,"",SUM($Z71:AF71)),"")</f>
        <v>2</v>
      </c>
      <c r="AR71" s="34">
        <f>IF(AR$8&lt;=$AJ$8,IF(SUM($Z71:AG71)=0,"",SUM($Z71:AG71)),"")</f>
        <v>3</v>
      </c>
      <c r="AS71" s="34">
        <f>IF(AS$8&lt;=$AJ$8,IF(SUM($Z71:AH71)=0,"",SUM($Z71:AH71)),"")</f>
        <v>3</v>
      </c>
      <c r="AT71" s="34">
        <f>IF(AT$8&lt;=$AJ$8,IF(SUM($Z71:AI71)=0,"",SUM($Z71:AI71)),"")</f>
        <v>3</v>
      </c>
      <c r="AU71" s="34">
        <f>IF(AU$8&lt;=$AJ$8,IF(SUM($Z71:AJ71)=0,"",SUM($Z71:AJ71)),"")</f>
        <v>4</v>
      </c>
      <c r="AV71" s="34">
        <f>IF(AV$8&lt;=$AJ$8,IF(SUM($Z71:AK71)=0,"",SUM($Z71:AK71)),"")</f>
        <v>4</v>
      </c>
      <c r="AW71" s="34">
        <f>IF(AW$8&lt;=$AJ$8,IF(SUM($Z71:AL71)=0,"",SUM($Z71:AL71)),"")</f>
        <v>5</v>
      </c>
    </row>
    <row r="72" spans="3:49" ht="24" x14ac:dyDescent="0.25">
      <c r="C72" s="708"/>
      <c r="D72" s="686"/>
      <c r="E72" s="683"/>
      <c r="F72" s="710"/>
      <c r="G72" s="710"/>
      <c r="H72" s="710"/>
      <c r="I72" s="711"/>
      <c r="J72" s="710"/>
      <c r="K72" s="734"/>
      <c r="L72" s="710"/>
      <c r="M72" s="735"/>
      <c r="N72" s="710"/>
      <c r="O72" s="710"/>
      <c r="P72" s="710"/>
      <c r="Q72" s="737"/>
      <c r="R72" s="710"/>
      <c r="S72" s="710"/>
      <c r="T72" s="710"/>
      <c r="U72" s="711"/>
      <c r="V72" s="710"/>
      <c r="W72" s="710"/>
      <c r="X72" s="710"/>
      <c r="Y72" s="736"/>
      <c r="Z72" s="7" t="s">
        <v>42</v>
      </c>
      <c r="AA72" s="22"/>
      <c r="AB72" s="22"/>
      <c r="AC72" s="22"/>
      <c r="AD72" s="85"/>
      <c r="AE72" s="85"/>
      <c r="AF72" s="85"/>
      <c r="AG72" s="85"/>
      <c r="AH72" s="85"/>
      <c r="AI72" s="85"/>
      <c r="AJ72" s="85"/>
      <c r="AK72" s="85"/>
      <c r="AL72" s="86"/>
      <c r="AM72" s="690"/>
      <c r="AN72" s="34">
        <f>IF(AN$8&lt;=$AJ$8,SUM($Z72:AC72),"")</f>
        <v>0</v>
      </c>
      <c r="AO72" s="34">
        <f>IF(AO$8&lt;=$AJ$8,SUM($Z72:AD72),"")</f>
        <v>0</v>
      </c>
      <c r="AP72" s="34">
        <f>IF(AP$8&lt;=$AJ$8,SUM($Z72:AE72),"")</f>
        <v>0</v>
      </c>
      <c r="AQ72" s="34">
        <f>IF(AQ$8&lt;=$AJ$8,SUM($Z72:AF72),"")</f>
        <v>0</v>
      </c>
      <c r="AR72" s="34">
        <f>IF(AR$8&lt;=$AJ$8,SUM($Z72:AG72),"")</f>
        <v>0</v>
      </c>
      <c r="AS72" s="34">
        <f>IF(AS$8&lt;=$AJ$8,SUM($Z72:AH72),"")</f>
        <v>0</v>
      </c>
      <c r="AT72" s="34">
        <f>IF(AT$8&lt;=$AJ$8,SUM($Z72:AI72),"")</f>
        <v>0</v>
      </c>
      <c r="AU72" s="34">
        <f>IF(AU$8&lt;=$AJ$8,SUM($Z72:AJ72),"")</f>
        <v>0</v>
      </c>
      <c r="AV72" s="34">
        <f>IF(AV$8&lt;=$AJ$8,SUM($Z72:AK72),"")</f>
        <v>0</v>
      </c>
      <c r="AW72" s="34">
        <f>IF(AW$8&lt;=$AJ$8,SUM($Z72:AL72),"")</f>
        <v>0</v>
      </c>
    </row>
    <row r="73" spans="3:49" ht="12" customHeight="1" x14ac:dyDescent="0.25">
      <c r="C73" s="708"/>
      <c r="D73" s="686"/>
      <c r="E73" s="683"/>
      <c r="F73" s="710"/>
      <c r="G73" s="710"/>
      <c r="H73" s="710"/>
      <c r="I73" s="711"/>
      <c r="J73" s="710"/>
      <c r="K73" s="734"/>
      <c r="L73" s="710"/>
      <c r="M73" s="735"/>
      <c r="N73" s="710"/>
      <c r="O73" s="710"/>
      <c r="P73" s="710"/>
      <c r="Q73" s="737"/>
      <c r="R73" s="710"/>
      <c r="S73" s="710"/>
      <c r="T73" s="710"/>
      <c r="U73" s="711"/>
      <c r="V73" s="710"/>
      <c r="W73" s="710"/>
      <c r="X73" s="710"/>
      <c r="Y73" s="736"/>
      <c r="Z73" s="7" t="s">
        <v>43</v>
      </c>
      <c r="AA73" s="87"/>
      <c r="AB73" s="87"/>
      <c r="AC73" s="87"/>
      <c r="AD73" s="194"/>
      <c r="AE73" s="87"/>
      <c r="AF73" s="194"/>
      <c r="AG73" s="87"/>
      <c r="AH73" s="194"/>
      <c r="AI73" s="194"/>
      <c r="AJ73" s="87"/>
      <c r="AK73" s="194"/>
      <c r="AL73" s="87"/>
      <c r="AM73" s="691"/>
      <c r="AN73" s="109">
        <f t="shared" ref="AN73:AW73" si="32">IF(AN$8&lt;=$AJ$8,IF(OR(AN71="",AN72=""),"",AN72/AN71),"")</f>
        <v>0</v>
      </c>
      <c r="AO73" s="109">
        <f t="shared" si="32"/>
        <v>0</v>
      </c>
      <c r="AP73" s="109">
        <f t="shared" si="32"/>
        <v>0</v>
      </c>
      <c r="AQ73" s="109">
        <f t="shared" si="32"/>
        <v>0</v>
      </c>
      <c r="AR73" s="109">
        <f t="shared" si="32"/>
        <v>0</v>
      </c>
      <c r="AS73" s="109">
        <f t="shared" si="32"/>
        <v>0</v>
      </c>
      <c r="AT73" s="109">
        <f t="shared" si="32"/>
        <v>0</v>
      </c>
      <c r="AU73" s="109">
        <f t="shared" si="32"/>
        <v>0</v>
      </c>
      <c r="AV73" s="109">
        <f t="shared" si="32"/>
        <v>0</v>
      </c>
      <c r="AW73" s="109">
        <f t="shared" si="32"/>
        <v>0</v>
      </c>
    </row>
    <row r="74" spans="3:49" ht="24" x14ac:dyDescent="0.25">
      <c r="C74" s="708"/>
      <c r="D74" s="686"/>
      <c r="E74" s="683"/>
      <c r="F74" s="710"/>
      <c r="G74" s="710"/>
      <c r="H74" s="710"/>
      <c r="I74" s="711"/>
      <c r="J74" s="710"/>
      <c r="K74" s="734"/>
      <c r="L74" s="710"/>
      <c r="M74" s="735"/>
      <c r="N74" s="710"/>
      <c r="O74" s="710"/>
      <c r="P74" s="710"/>
      <c r="Q74" s="737"/>
      <c r="R74" s="710"/>
      <c r="S74" s="710"/>
      <c r="T74" s="710"/>
      <c r="U74" s="711"/>
      <c r="V74" s="710"/>
      <c r="W74" s="710"/>
      <c r="X74" s="710"/>
      <c r="Y74" s="736" t="s">
        <v>45</v>
      </c>
      <c r="Z74" s="7" t="s">
        <v>41</v>
      </c>
      <c r="AA74" s="88"/>
      <c r="AB74" s="88"/>
      <c r="AC74" s="88">
        <v>14</v>
      </c>
      <c r="AD74" s="88"/>
      <c r="AE74" s="88"/>
      <c r="AF74" s="88"/>
      <c r="AG74" s="88"/>
      <c r="AH74" s="88"/>
      <c r="AI74" s="88"/>
      <c r="AJ74" s="88"/>
      <c r="AK74" s="88"/>
      <c r="AL74" s="88"/>
      <c r="AM74" s="689">
        <f>SUM(AA74:AL74)</f>
        <v>14</v>
      </c>
      <c r="AN74" s="34">
        <f>IF(AN$8&lt;=$AJ$8,IF(SUM($Z74:AC74)=0,"",SUM($Z74:AC74)),"")</f>
        <v>14</v>
      </c>
      <c r="AO74" s="34">
        <f>IF(AO$8&lt;=$AJ$8,IF(SUM($Z74:AD74)=0,"",SUM($Z74:AD74)),"")</f>
        <v>14</v>
      </c>
      <c r="AP74" s="34">
        <f>IF(AP$8&lt;=$AJ$8,IF(SUM($Z74:AE74)=0,"",SUM($Z74:AE74)),"")</f>
        <v>14</v>
      </c>
      <c r="AQ74" s="34">
        <f>IF(AQ$8&lt;=$AJ$8,IF(SUM($Z74:AF74)=0,"",SUM($Z74:AF74)),"")</f>
        <v>14</v>
      </c>
      <c r="AR74" s="34">
        <f>IF(AR$8&lt;=$AJ$8,IF(SUM($Z74:AG74)=0,"",SUM($Z74:AG74)),"")</f>
        <v>14</v>
      </c>
      <c r="AS74" s="34">
        <f>IF(AS$8&lt;=$AJ$8,IF(SUM($Z74:AH74)=0,"",SUM($Z74:AH74)),"")</f>
        <v>14</v>
      </c>
      <c r="AT74" s="34">
        <f>IF(AT$8&lt;=$AJ$8,IF(SUM($Z74:AI74)=0,"",SUM($Z74:AI74)),"")</f>
        <v>14</v>
      </c>
      <c r="AU74" s="34">
        <f>IF(AU$8&lt;=$AJ$8,IF(SUM($Z74:AJ74)=0,"",SUM($Z74:AJ74)),"")</f>
        <v>14</v>
      </c>
      <c r="AV74" s="34">
        <f>IF(AV$8&lt;=$AJ$8,IF(SUM($Z74:AK74)=0,"",SUM($Z74:AK74)),"")</f>
        <v>14</v>
      </c>
      <c r="AW74" s="34">
        <f>IF(AW$8&lt;=$AJ$8,IF(SUM($Z74:AL74)=0,"",SUM($Z74:AL74)),"")</f>
        <v>14</v>
      </c>
    </row>
    <row r="75" spans="3:49" ht="24" x14ac:dyDescent="0.25">
      <c r="C75" s="708"/>
      <c r="D75" s="686"/>
      <c r="E75" s="683"/>
      <c r="F75" s="710"/>
      <c r="G75" s="710"/>
      <c r="H75" s="710"/>
      <c r="I75" s="711"/>
      <c r="J75" s="710"/>
      <c r="K75" s="734"/>
      <c r="L75" s="710"/>
      <c r="M75" s="735"/>
      <c r="N75" s="710"/>
      <c r="O75" s="710"/>
      <c r="P75" s="710"/>
      <c r="Q75" s="737"/>
      <c r="R75" s="710"/>
      <c r="S75" s="710"/>
      <c r="T75" s="710"/>
      <c r="U75" s="711"/>
      <c r="V75" s="710"/>
      <c r="W75" s="710"/>
      <c r="X75" s="710"/>
      <c r="Y75" s="736"/>
      <c r="Z75" s="7" t="s">
        <v>42</v>
      </c>
      <c r="AA75" s="195"/>
      <c r="AB75" s="195"/>
      <c r="AC75" s="196"/>
      <c r="AD75" s="195"/>
      <c r="AE75" s="195"/>
      <c r="AF75" s="195"/>
      <c r="AG75" s="195"/>
      <c r="AH75" s="195"/>
      <c r="AI75" s="195"/>
      <c r="AJ75" s="195"/>
      <c r="AK75" s="195"/>
      <c r="AL75" s="201"/>
      <c r="AM75" s="690"/>
      <c r="AN75" s="34">
        <f>IF(AN$8&lt;=$AJ$8,SUM($Z75:AC75),"")</f>
        <v>0</v>
      </c>
      <c r="AO75" s="34">
        <f>IF(AO$8&lt;=$AJ$8,SUM($Z75:AD75),"")</f>
        <v>0</v>
      </c>
      <c r="AP75" s="34">
        <f>IF(AP$8&lt;=$AJ$8,SUM($Z75:AE75),"")</f>
        <v>0</v>
      </c>
      <c r="AQ75" s="34">
        <f>IF(AQ$8&lt;=$AJ$8,SUM($Z75:AF75),"")</f>
        <v>0</v>
      </c>
      <c r="AR75" s="34">
        <f>IF(AR$8&lt;=$AJ$8,SUM($Z75:AG75),"")</f>
        <v>0</v>
      </c>
      <c r="AS75" s="34">
        <f>IF(AS$8&lt;=$AJ$8,SUM($Z75:AH75),"")</f>
        <v>0</v>
      </c>
      <c r="AT75" s="34">
        <f>IF(AT$8&lt;=$AJ$8,SUM($Z75:AI75),"")</f>
        <v>0</v>
      </c>
      <c r="AU75" s="34">
        <f>IF(AU$8&lt;=$AJ$8,SUM($Z75:AJ75),"")</f>
        <v>0</v>
      </c>
      <c r="AV75" s="34">
        <f>IF(AV$8&lt;=$AJ$8,SUM($Z75:AK75),"")</f>
        <v>0</v>
      </c>
      <c r="AW75" s="34">
        <f>IF(AW$8&lt;=$AJ$8,SUM($Z75:AL75),"")</f>
        <v>0</v>
      </c>
    </row>
    <row r="76" spans="3:49" ht="9.75" customHeight="1" x14ac:dyDescent="0.25">
      <c r="C76" s="708"/>
      <c r="D76" s="686"/>
      <c r="E76" s="683"/>
      <c r="F76" s="710"/>
      <c r="G76" s="710"/>
      <c r="H76" s="710"/>
      <c r="I76" s="711"/>
      <c r="J76" s="710"/>
      <c r="K76" s="734"/>
      <c r="L76" s="710"/>
      <c r="M76" s="735"/>
      <c r="N76" s="710"/>
      <c r="O76" s="710"/>
      <c r="P76" s="710"/>
      <c r="Q76" s="737"/>
      <c r="R76" s="710"/>
      <c r="S76" s="710"/>
      <c r="T76" s="710"/>
      <c r="U76" s="711"/>
      <c r="V76" s="710"/>
      <c r="W76" s="710"/>
      <c r="X76" s="710"/>
      <c r="Y76" s="736"/>
      <c r="Z76" s="7" t="s">
        <v>43</v>
      </c>
      <c r="AA76" s="87" t="str">
        <f t="shared" ref="AA76:AB76" si="33">IF(AA74=0,"",AA75/AA74)</f>
        <v/>
      </c>
      <c r="AB76" s="87" t="str">
        <f t="shared" si="33"/>
        <v/>
      </c>
      <c r="AC76" s="87"/>
      <c r="AD76" s="194"/>
      <c r="AE76" s="194"/>
      <c r="AF76" s="194"/>
      <c r="AG76" s="194"/>
      <c r="AH76" s="194"/>
      <c r="AI76" s="194"/>
      <c r="AJ76" s="194"/>
      <c r="AK76" s="194"/>
      <c r="AL76" s="194"/>
      <c r="AM76" s="691"/>
      <c r="AN76" s="109">
        <f t="shared" ref="AN76:AW76" si="34">IF(AN$8&lt;=$AJ$8,IF(OR(AN74="",AN75=""),"",AN75/AN74),"")</f>
        <v>0</v>
      </c>
      <c r="AO76" s="109">
        <f t="shared" si="34"/>
        <v>0</v>
      </c>
      <c r="AP76" s="109">
        <f t="shared" si="34"/>
        <v>0</v>
      </c>
      <c r="AQ76" s="109">
        <f t="shared" si="34"/>
        <v>0</v>
      </c>
      <c r="AR76" s="109">
        <f t="shared" si="34"/>
        <v>0</v>
      </c>
      <c r="AS76" s="109">
        <f t="shared" si="34"/>
        <v>0</v>
      </c>
      <c r="AT76" s="109">
        <f t="shared" si="34"/>
        <v>0</v>
      </c>
      <c r="AU76" s="109">
        <f t="shared" si="34"/>
        <v>0</v>
      </c>
      <c r="AV76" s="109">
        <f t="shared" si="34"/>
        <v>0</v>
      </c>
      <c r="AW76" s="109">
        <f t="shared" si="34"/>
        <v>0</v>
      </c>
    </row>
    <row r="77" spans="3:49" ht="12" customHeight="1" x14ac:dyDescent="0.25">
      <c r="C77" s="708"/>
      <c r="D77" s="686"/>
      <c r="E77" s="683"/>
      <c r="F77" s="710"/>
      <c r="G77" s="710"/>
      <c r="H77" s="710"/>
      <c r="I77" s="711"/>
      <c r="J77" s="144"/>
      <c r="K77" s="144"/>
      <c r="L77" s="80"/>
      <c r="M77" s="202"/>
      <c r="N77" s="202"/>
      <c r="O77" s="202"/>
      <c r="P77" s="202"/>
      <c r="Q77" s="203"/>
      <c r="R77" s="203"/>
      <c r="S77" s="203"/>
      <c r="T77" s="203"/>
      <c r="U77" s="204"/>
      <c r="V77" s="205"/>
      <c r="W77" s="206"/>
      <c r="X77" s="206"/>
      <c r="Y77" s="207"/>
      <c r="Z77" s="207"/>
      <c r="AA77" s="208"/>
      <c r="AB77" s="208"/>
      <c r="AC77" s="208"/>
      <c r="AD77" s="208"/>
      <c r="AE77" s="208"/>
      <c r="AF77" s="208"/>
      <c r="AG77" s="208"/>
      <c r="AH77" s="208"/>
      <c r="AI77" s="208"/>
      <c r="AJ77" s="208"/>
      <c r="AK77" s="208"/>
      <c r="AL77" s="208"/>
      <c r="AM77" s="209"/>
      <c r="AN77" s="210"/>
      <c r="AO77" s="210"/>
      <c r="AP77" s="210"/>
      <c r="AQ77" s="210"/>
      <c r="AR77" s="210"/>
      <c r="AS77" s="210"/>
      <c r="AT77" s="210"/>
      <c r="AU77" s="210"/>
      <c r="AV77" s="210"/>
      <c r="AW77" s="210"/>
    </row>
    <row r="78" spans="3:49" ht="13.5" customHeight="1" x14ac:dyDescent="0.25">
      <c r="C78" s="708"/>
      <c r="D78" s="686"/>
      <c r="E78" s="683"/>
      <c r="F78" s="710"/>
      <c r="G78" s="710"/>
      <c r="H78" s="710"/>
      <c r="I78" s="711"/>
      <c r="J78" s="710" t="s">
        <v>59</v>
      </c>
      <c r="K78" s="711">
        <v>0.5</v>
      </c>
      <c r="L78" s="710" t="s">
        <v>60</v>
      </c>
      <c r="M78" s="735" t="s">
        <v>36</v>
      </c>
      <c r="N78" s="710" t="s">
        <v>37</v>
      </c>
      <c r="O78" s="710" t="s">
        <v>38</v>
      </c>
      <c r="P78" s="710">
        <f>+SUM(Q78:T84)</f>
        <v>40</v>
      </c>
      <c r="Q78" s="710">
        <v>10</v>
      </c>
      <c r="R78" s="738">
        <v>10</v>
      </c>
      <c r="S78" s="738">
        <v>10</v>
      </c>
      <c r="T78" s="738">
        <v>10</v>
      </c>
      <c r="U78" s="711">
        <v>0.5</v>
      </c>
      <c r="V78" s="710" t="s">
        <v>198</v>
      </c>
      <c r="W78" s="710" t="s">
        <v>199</v>
      </c>
      <c r="X78" s="710" t="s">
        <v>39</v>
      </c>
      <c r="Y78" s="736" t="s">
        <v>40</v>
      </c>
      <c r="Z78" s="7" t="s">
        <v>41</v>
      </c>
      <c r="AA78" s="211"/>
      <c r="AB78" s="211"/>
      <c r="AC78" s="211"/>
      <c r="AD78" s="211"/>
      <c r="AE78" s="211"/>
      <c r="AF78" s="211"/>
      <c r="AG78" s="211"/>
      <c r="AH78" s="211"/>
      <c r="AI78" s="211">
        <v>2</v>
      </c>
      <c r="AJ78" s="211"/>
      <c r="AK78" s="211"/>
      <c r="AL78" s="212"/>
      <c r="AM78" s="689">
        <f t="shared" ref="AM78" si="35">SUM(AA78:AL78)</f>
        <v>2</v>
      </c>
      <c r="AN78" s="34" t="str">
        <f>IF(AN$8&lt;=$AJ$8,IF(SUM($Z78:AC78)=0,"",SUM($Z78:AC78)),"")</f>
        <v/>
      </c>
      <c r="AO78" s="34" t="str">
        <f>IF(AO$8&lt;=$AJ$8,IF(SUM($Z78:AD78)=0,"",SUM($Z78:AD78)),"")</f>
        <v/>
      </c>
      <c r="AP78" s="34" t="str">
        <f>IF(AP$8&lt;=$AJ$8,IF(SUM($Z78:AE78)=0,"",SUM($Z78:AE78)),"")</f>
        <v/>
      </c>
      <c r="AQ78" s="34" t="str">
        <f>IF(AQ$8&lt;=$AJ$8,IF(SUM($Z78:AF78)=0,"",SUM($Z78:AF78)),"")</f>
        <v/>
      </c>
      <c r="AR78" s="34" t="str">
        <f>IF(AR$8&lt;=$AJ$8,IF(SUM($Z78:AG78)=0,"",SUM($Z78:AG78)),"")</f>
        <v/>
      </c>
      <c r="AS78" s="34" t="str">
        <f>IF(AS$8&lt;=$AJ$8,IF(SUM($Z78:AH78)=0,"",SUM($Z78:AH78)),"")</f>
        <v/>
      </c>
      <c r="AT78" s="34">
        <f>IF(AT$8&lt;=$AJ$8,IF(SUM($Z78:AI78)=0,"",SUM($Z78:AI78)),"")</f>
        <v>2</v>
      </c>
      <c r="AU78" s="34">
        <f>IF(AU$8&lt;=$AJ$8,IF(SUM($Z78:AJ78)=0,"",SUM($Z78:AJ78)),"")</f>
        <v>2</v>
      </c>
      <c r="AV78" s="34">
        <f>IF(AV$8&lt;=$AJ$8,IF(SUM($Z78:AK78)=0,"",SUM($Z78:AK78)),"")</f>
        <v>2</v>
      </c>
      <c r="AW78" s="34">
        <f>IF(AW$8&lt;=$AJ$8,IF(SUM($Z78:AL78)=0,"",SUM($Z78:AL78)),"")</f>
        <v>2</v>
      </c>
    </row>
    <row r="79" spans="3:49" ht="39.75" customHeight="1" x14ac:dyDescent="0.25">
      <c r="C79" s="708"/>
      <c r="D79" s="686"/>
      <c r="E79" s="683"/>
      <c r="F79" s="710"/>
      <c r="G79" s="710"/>
      <c r="H79" s="710"/>
      <c r="I79" s="711"/>
      <c r="J79" s="710"/>
      <c r="K79" s="711"/>
      <c r="L79" s="710"/>
      <c r="M79" s="735"/>
      <c r="N79" s="710"/>
      <c r="O79" s="710"/>
      <c r="P79" s="710"/>
      <c r="Q79" s="710"/>
      <c r="R79" s="738"/>
      <c r="S79" s="738"/>
      <c r="T79" s="738"/>
      <c r="U79" s="711"/>
      <c r="V79" s="710"/>
      <c r="W79" s="710"/>
      <c r="X79" s="710"/>
      <c r="Y79" s="736"/>
      <c r="Z79" s="7" t="s">
        <v>42</v>
      </c>
      <c r="AA79" s="213"/>
      <c r="AB79" s="213"/>
      <c r="AC79" s="213"/>
      <c r="AD79" s="213"/>
      <c r="AE79" s="213"/>
      <c r="AF79" s="213"/>
      <c r="AG79" s="213"/>
      <c r="AH79" s="213"/>
      <c r="AI79" s="213"/>
      <c r="AJ79" s="213"/>
      <c r="AK79" s="213"/>
      <c r="AL79" s="214"/>
      <c r="AM79" s="690"/>
      <c r="AN79" s="34">
        <f>IF(AN$8&lt;=$AJ$8,SUM($Z79:AC79),"")</f>
        <v>0</v>
      </c>
      <c r="AO79" s="34">
        <f>IF(AO$8&lt;=$AJ$8,SUM($Z79:AD79),"")</f>
        <v>0</v>
      </c>
      <c r="AP79" s="34">
        <f>IF(AP$8&lt;=$AJ$8,SUM($Z79:AE79),"")</f>
        <v>0</v>
      </c>
      <c r="AQ79" s="34">
        <f>IF(AQ$8&lt;=$AJ$8,SUM($Z79:AF79),"")</f>
        <v>0</v>
      </c>
      <c r="AR79" s="34">
        <f>IF(AR$8&lt;=$AJ$8,SUM($Z79:AG79),"")</f>
        <v>0</v>
      </c>
      <c r="AS79" s="34">
        <f>IF(AS$8&lt;=$AJ$8,SUM($Z79:AH79),"")</f>
        <v>0</v>
      </c>
      <c r="AT79" s="34">
        <f>IF(AT$8&lt;=$AJ$8,SUM($Z79:AI79),"")</f>
        <v>0</v>
      </c>
      <c r="AU79" s="34">
        <f>IF(AU$8&lt;=$AJ$8,SUM($Z79:AJ79),"")</f>
        <v>0</v>
      </c>
      <c r="AV79" s="34">
        <f>IF(AV$8&lt;=$AJ$8,SUM($Z79:AK79),"")</f>
        <v>0</v>
      </c>
      <c r="AW79" s="34">
        <f>IF(AW$8&lt;=$AJ$8,SUM($Z79:AL79),"")</f>
        <v>0</v>
      </c>
    </row>
    <row r="80" spans="3:49" ht="24" x14ac:dyDescent="0.25">
      <c r="C80" s="708"/>
      <c r="D80" s="686"/>
      <c r="E80" s="683"/>
      <c r="F80" s="710"/>
      <c r="G80" s="710"/>
      <c r="H80" s="710"/>
      <c r="I80" s="711"/>
      <c r="J80" s="710"/>
      <c r="K80" s="711"/>
      <c r="L80" s="710"/>
      <c r="M80" s="735"/>
      <c r="N80" s="710"/>
      <c r="O80" s="710"/>
      <c r="P80" s="710"/>
      <c r="Q80" s="710"/>
      <c r="R80" s="738"/>
      <c r="S80" s="738"/>
      <c r="T80" s="738"/>
      <c r="U80" s="711"/>
      <c r="V80" s="710"/>
      <c r="W80" s="710"/>
      <c r="X80" s="710"/>
      <c r="Y80" s="736"/>
      <c r="Z80" s="7" t="s">
        <v>43</v>
      </c>
      <c r="AA80" s="105" t="str">
        <f t="shared" ref="AA80:AC80" si="36">IF(AA78=0,"",AA79/AA78)</f>
        <v/>
      </c>
      <c r="AB80" s="105" t="str">
        <f t="shared" si="36"/>
        <v/>
      </c>
      <c r="AC80" s="105" t="str">
        <f t="shared" si="36"/>
        <v/>
      </c>
      <c r="AD80" s="213"/>
      <c r="AE80" s="213"/>
      <c r="AF80" s="213"/>
      <c r="AG80" s="213"/>
      <c r="AH80" s="213"/>
      <c r="AI80" s="105"/>
      <c r="AJ80" s="213"/>
      <c r="AK80" s="213"/>
      <c r="AL80" s="214"/>
      <c r="AM80" s="691"/>
      <c r="AN80" s="109" t="str">
        <f>IF(AN$8&lt;=$AJ$8,IF(OR(AN78="",AN79=""),"",AN79/AN78),"")</f>
        <v/>
      </c>
      <c r="AO80" s="109" t="str">
        <f t="shared" ref="AO80:AW80" si="37">IF(AO$8&lt;=$AJ$8,IF(OR(AO78="",AO79=""),"",AO79/AO78),"")</f>
        <v/>
      </c>
      <c r="AP80" s="109" t="str">
        <f t="shared" si="37"/>
        <v/>
      </c>
      <c r="AQ80" s="109" t="str">
        <f t="shared" si="37"/>
        <v/>
      </c>
      <c r="AR80" s="109" t="str">
        <f t="shared" si="37"/>
        <v/>
      </c>
      <c r="AS80" s="109" t="str">
        <f t="shared" si="37"/>
        <v/>
      </c>
      <c r="AT80" s="109">
        <f t="shared" si="37"/>
        <v>0</v>
      </c>
      <c r="AU80" s="109">
        <f t="shared" si="37"/>
        <v>0</v>
      </c>
      <c r="AV80" s="109">
        <f t="shared" si="37"/>
        <v>0</v>
      </c>
      <c r="AW80" s="109">
        <f t="shared" si="37"/>
        <v>0</v>
      </c>
    </row>
    <row r="81" spans="2:53" ht="24" x14ac:dyDescent="0.25">
      <c r="C81" s="708"/>
      <c r="D81" s="686"/>
      <c r="E81" s="683"/>
      <c r="F81" s="710"/>
      <c r="G81" s="710"/>
      <c r="H81" s="710"/>
      <c r="I81" s="711"/>
      <c r="J81" s="710"/>
      <c r="K81" s="711"/>
      <c r="L81" s="710"/>
      <c r="M81" s="735"/>
      <c r="N81" s="710"/>
      <c r="O81" s="710"/>
      <c r="P81" s="710"/>
      <c r="Q81" s="710"/>
      <c r="R81" s="738"/>
      <c r="S81" s="738"/>
      <c r="T81" s="738"/>
      <c r="U81" s="711"/>
      <c r="V81" s="710"/>
      <c r="W81" s="710"/>
      <c r="X81" s="710"/>
      <c r="Y81" s="736" t="s">
        <v>44</v>
      </c>
      <c r="Z81" s="7" t="s">
        <v>41</v>
      </c>
      <c r="AA81" s="23"/>
      <c r="AB81" s="23"/>
      <c r="AC81" s="23">
        <v>1</v>
      </c>
      <c r="AD81" s="23"/>
      <c r="AE81" s="23"/>
      <c r="AF81" s="23">
        <v>1</v>
      </c>
      <c r="AG81" s="23"/>
      <c r="AH81" s="23"/>
      <c r="AI81" s="24">
        <v>1</v>
      </c>
      <c r="AJ81" s="215"/>
      <c r="AK81" s="215"/>
      <c r="AL81" s="215"/>
      <c r="AM81" s="689">
        <f t="shared" ref="AM81" si="38">SUM(AA81:AL81)</f>
        <v>3</v>
      </c>
      <c r="AN81" s="34">
        <f>IF(AN$8&lt;=$AJ$8,IF(SUM($Z81:AC81)=0,"",SUM($Z81:AC81)),"")</f>
        <v>1</v>
      </c>
      <c r="AO81" s="34">
        <f>IF(AO$8&lt;=$AJ$8,IF(SUM($Z81:AD81)=0,"",SUM($Z81:AD81)),"")</f>
        <v>1</v>
      </c>
      <c r="AP81" s="34">
        <f>IF(AP$8&lt;=$AJ$8,IF(SUM($Z81:AE81)=0,"",SUM($Z81:AE81)),"")</f>
        <v>1</v>
      </c>
      <c r="AQ81" s="34">
        <f>IF(AQ$8&lt;=$AJ$8,IF(SUM($Z81:AF81)=0,"",SUM($Z81:AF81)),"")</f>
        <v>2</v>
      </c>
      <c r="AR81" s="34">
        <f>IF(AR$8&lt;=$AJ$8,IF(SUM($Z81:AG81)=0,"",SUM($Z81:AG81)),"")</f>
        <v>2</v>
      </c>
      <c r="AS81" s="34">
        <f>IF(AS$8&lt;=$AJ$8,IF(SUM($Z81:AH81)=0,"",SUM($Z81:AH81)),"")</f>
        <v>2</v>
      </c>
      <c r="AT81" s="34">
        <f>IF(AT$8&lt;=$AJ$8,IF(SUM($Z81:AI81)=0,"",SUM($Z81:AI81)),"")</f>
        <v>3</v>
      </c>
      <c r="AU81" s="34">
        <f>IF(AU$8&lt;=$AJ$8,IF(SUM($Z81:AJ81)=0,"",SUM($Z81:AJ81)),"")</f>
        <v>3</v>
      </c>
      <c r="AV81" s="34">
        <f>IF(AV$8&lt;=$AJ$8,IF(SUM($Z81:AK81)=0,"",SUM($Z81:AK81)),"")</f>
        <v>3</v>
      </c>
      <c r="AW81" s="34">
        <f>IF(AW$8&lt;=$AJ$8,IF(SUM($Z81:AL81)=0,"",SUM($Z81:AL81)),"")</f>
        <v>3</v>
      </c>
    </row>
    <row r="82" spans="2:53" ht="24" x14ac:dyDescent="0.25">
      <c r="C82" s="708"/>
      <c r="D82" s="686"/>
      <c r="E82" s="683"/>
      <c r="F82" s="710"/>
      <c r="G82" s="710"/>
      <c r="H82" s="710"/>
      <c r="I82" s="711"/>
      <c r="J82" s="710"/>
      <c r="K82" s="711"/>
      <c r="L82" s="710"/>
      <c r="M82" s="735"/>
      <c r="N82" s="710"/>
      <c r="O82" s="710"/>
      <c r="P82" s="710"/>
      <c r="Q82" s="710"/>
      <c r="R82" s="738"/>
      <c r="S82" s="738"/>
      <c r="T82" s="738"/>
      <c r="U82" s="711"/>
      <c r="V82" s="710"/>
      <c r="W82" s="710"/>
      <c r="X82" s="710"/>
      <c r="Y82" s="736"/>
      <c r="Z82" s="7" t="s">
        <v>42</v>
      </c>
      <c r="AA82" s="211"/>
      <c r="AB82" s="211"/>
      <c r="AC82" s="211" t="s">
        <v>46</v>
      </c>
      <c r="AD82" s="84"/>
      <c r="AE82" s="84"/>
      <c r="AF82" s="84"/>
      <c r="AG82" s="84"/>
      <c r="AH82" s="84"/>
      <c r="AI82" s="84"/>
      <c r="AJ82" s="84"/>
      <c r="AK82" s="84"/>
      <c r="AL82" s="104"/>
      <c r="AM82" s="690"/>
      <c r="AN82" s="34">
        <f>IF(AN$8&lt;=$AJ$8,SUM($Z82:AC82),"")</f>
        <v>0</v>
      </c>
      <c r="AO82" s="34">
        <f>IF(AO$8&lt;=$AJ$8,SUM($Z82:AD82),"")</f>
        <v>0</v>
      </c>
      <c r="AP82" s="34">
        <f>IF(AP$8&lt;=$AJ$8,SUM($Z82:AE82),"")</f>
        <v>0</v>
      </c>
      <c r="AQ82" s="34">
        <f>IF(AQ$8&lt;=$AJ$8,SUM($Z82:AF82),"")</f>
        <v>0</v>
      </c>
      <c r="AR82" s="34">
        <f>IF(AR$8&lt;=$AJ$8,SUM($Z82:AG82),"")</f>
        <v>0</v>
      </c>
      <c r="AS82" s="34">
        <f>IF(AS$8&lt;=$AJ$8,SUM($Z82:AH82),"")</f>
        <v>0</v>
      </c>
      <c r="AT82" s="34">
        <f>IF(AT$8&lt;=$AJ$8,SUM($Z82:AI82),"")</f>
        <v>0</v>
      </c>
      <c r="AU82" s="34">
        <f>IF(AU$8&lt;=$AJ$8,SUM($Z82:AJ82),"")</f>
        <v>0</v>
      </c>
      <c r="AV82" s="34">
        <f>IF(AV$8&lt;=$AJ$8,SUM($Z82:AK82),"")</f>
        <v>0</v>
      </c>
      <c r="AW82" s="34">
        <f>IF(AW$8&lt;=$AJ$8,SUM($Z82:AL82),"")</f>
        <v>0</v>
      </c>
    </row>
    <row r="83" spans="2:53" ht="24" x14ac:dyDescent="0.25">
      <c r="C83" s="708"/>
      <c r="D83" s="686"/>
      <c r="E83" s="683"/>
      <c r="F83" s="710"/>
      <c r="G83" s="710"/>
      <c r="H83" s="710"/>
      <c r="I83" s="711"/>
      <c r="J83" s="710"/>
      <c r="K83" s="711"/>
      <c r="L83" s="710"/>
      <c r="M83" s="735"/>
      <c r="N83" s="710"/>
      <c r="O83" s="710"/>
      <c r="P83" s="710"/>
      <c r="Q83" s="710"/>
      <c r="R83" s="738"/>
      <c r="S83" s="738"/>
      <c r="T83" s="738"/>
      <c r="U83" s="711"/>
      <c r="V83" s="710"/>
      <c r="W83" s="710"/>
      <c r="X83" s="710"/>
      <c r="Y83" s="736"/>
      <c r="Z83" s="7" t="s">
        <v>43</v>
      </c>
      <c r="AA83" s="105" t="str">
        <f t="shared" ref="AA83:AB83" si="39">IF(AA81=0,"",AA82/AA81)</f>
        <v/>
      </c>
      <c r="AB83" s="105" t="str">
        <f t="shared" si="39"/>
        <v/>
      </c>
      <c r="AC83" s="105" t="s">
        <v>46</v>
      </c>
      <c r="AD83" s="84"/>
      <c r="AE83" s="84"/>
      <c r="AF83" s="105"/>
      <c r="AG83" s="84"/>
      <c r="AH83" s="84"/>
      <c r="AI83" s="105"/>
      <c r="AJ83" s="84"/>
      <c r="AK83" s="84"/>
      <c r="AL83" s="104"/>
      <c r="AM83" s="691"/>
      <c r="AN83" s="109">
        <f t="shared" ref="AN83:AW83" si="40">IF(AN$8&lt;=$AJ$8,IF(OR(AN81="",AN82=""),"",AN82/AN81),"")</f>
        <v>0</v>
      </c>
      <c r="AO83" s="109">
        <f t="shared" si="40"/>
        <v>0</v>
      </c>
      <c r="AP83" s="109">
        <f t="shared" si="40"/>
        <v>0</v>
      </c>
      <c r="AQ83" s="109">
        <f t="shared" si="40"/>
        <v>0</v>
      </c>
      <c r="AR83" s="109">
        <f t="shared" si="40"/>
        <v>0</v>
      </c>
      <c r="AS83" s="109">
        <f t="shared" si="40"/>
        <v>0</v>
      </c>
      <c r="AT83" s="109">
        <f t="shared" si="40"/>
        <v>0</v>
      </c>
      <c r="AU83" s="109">
        <f t="shared" si="40"/>
        <v>0</v>
      </c>
      <c r="AV83" s="109">
        <f t="shared" si="40"/>
        <v>0</v>
      </c>
      <c r="AW83" s="109">
        <f t="shared" si="40"/>
        <v>0</v>
      </c>
    </row>
    <row r="84" spans="2:53" ht="24" x14ac:dyDescent="0.25">
      <c r="C84" s="708"/>
      <c r="D84" s="686"/>
      <c r="E84" s="683"/>
      <c r="F84" s="710"/>
      <c r="G84" s="710"/>
      <c r="H84" s="710"/>
      <c r="I84" s="711"/>
      <c r="J84" s="710"/>
      <c r="K84" s="711"/>
      <c r="L84" s="710"/>
      <c r="M84" s="735"/>
      <c r="N84" s="710"/>
      <c r="O84" s="710"/>
      <c r="P84" s="710"/>
      <c r="Q84" s="710"/>
      <c r="R84" s="738"/>
      <c r="S84" s="738"/>
      <c r="T84" s="738"/>
      <c r="U84" s="711"/>
      <c r="V84" s="710"/>
      <c r="W84" s="710"/>
      <c r="X84" s="710"/>
      <c r="Y84" s="736" t="s">
        <v>45</v>
      </c>
      <c r="Z84" s="7" t="s">
        <v>41</v>
      </c>
      <c r="AA84" s="84"/>
      <c r="AB84" s="84"/>
      <c r="AC84" s="84"/>
      <c r="AD84" s="84"/>
      <c r="AE84" s="84"/>
      <c r="AF84" s="84"/>
      <c r="AG84" s="84"/>
      <c r="AH84" s="84"/>
      <c r="AI84" s="84"/>
      <c r="AJ84" s="84"/>
      <c r="AK84" s="84">
        <v>6</v>
      </c>
      <c r="AL84" s="104"/>
      <c r="AM84" s="689">
        <f t="shared" ref="AM84" si="41">SUM(AA84:AL84)</f>
        <v>6</v>
      </c>
      <c r="AN84" s="34" t="str">
        <f>IF(AN$8&lt;=$AJ$8,IF(SUM($Z84:AC84)=0,"",SUM($Z84:AC84)),"")</f>
        <v/>
      </c>
      <c r="AO84" s="34" t="str">
        <f>IF(AO$8&lt;=$AJ$8,IF(SUM($Z84:AD84)=0,"",SUM($Z84:AD84)),"")</f>
        <v/>
      </c>
      <c r="AP84" s="34" t="str">
        <f>IF(AP$8&lt;=$AJ$8,IF(SUM($Z84:AE84)=0,"",SUM($Z84:AE84)),"")</f>
        <v/>
      </c>
      <c r="AQ84" s="34" t="str">
        <f>IF(AQ$8&lt;=$AJ$8,IF(SUM($Z84:AF84)=0,"",SUM($Z84:AF84)),"")</f>
        <v/>
      </c>
      <c r="AR84" s="34" t="str">
        <f>IF(AR$8&lt;=$AJ$8,IF(SUM($Z84:AG84)=0,"",SUM($Z84:AG84)),"")</f>
        <v/>
      </c>
      <c r="AS84" s="34" t="str">
        <f>IF(AS$8&lt;=$AJ$8,IF(SUM($Z84:AH84)=0,"",SUM($Z84:AH84)),"")</f>
        <v/>
      </c>
      <c r="AT84" s="34" t="str">
        <f>IF(AT$8&lt;=$AJ$8,IF(SUM($Z84:AI84)=0,"",SUM($Z84:AI84)),"")</f>
        <v/>
      </c>
      <c r="AU84" s="34" t="str">
        <f>IF(AU$8&lt;=$AJ$8,IF(SUM($Z84:AJ84)=0,"",SUM($Z84:AJ84)),"")</f>
        <v/>
      </c>
      <c r="AV84" s="34">
        <f>IF(AV$8&lt;=$AJ$8,IF(SUM($Z84:AK84)=0,"",SUM($Z84:AK84)),"")</f>
        <v>6</v>
      </c>
      <c r="AW84" s="34">
        <f>IF(AW$8&lt;=$AJ$8,IF(SUM($Z84:AL84)=0,"",SUM($Z84:AL84)),"")</f>
        <v>6</v>
      </c>
    </row>
    <row r="85" spans="2:53" ht="12" customHeight="1" x14ac:dyDescent="0.25">
      <c r="C85" s="708"/>
      <c r="D85" s="686"/>
      <c r="E85" s="683"/>
      <c r="F85" s="710"/>
      <c r="G85" s="710"/>
      <c r="H85" s="710"/>
      <c r="I85" s="711"/>
      <c r="J85" s="710"/>
      <c r="K85" s="711"/>
      <c r="L85" s="710"/>
      <c r="M85" s="735"/>
      <c r="N85" s="710"/>
      <c r="O85" s="710"/>
      <c r="P85" s="710"/>
      <c r="Q85" s="710"/>
      <c r="R85" s="738"/>
      <c r="S85" s="738"/>
      <c r="T85" s="738"/>
      <c r="U85" s="711"/>
      <c r="V85" s="710"/>
      <c r="W85" s="710"/>
      <c r="X85" s="710"/>
      <c r="Y85" s="736"/>
      <c r="Z85" s="7" t="s">
        <v>42</v>
      </c>
      <c r="AA85" s="84"/>
      <c r="AB85" s="84"/>
      <c r="AC85" s="84"/>
      <c r="AD85" s="84"/>
      <c r="AE85" s="84"/>
      <c r="AF85" s="84"/>
      <c r="AG85" s="84"/>
      <c r="AH85" s="84"/>
      <c r="AI85" s="84"/>
      <c r="AJ85" s="84"/>
      <c r="AK85" s="84"/>
      <c r="AL85" s="104"/>
      <c r="AM85" s="690"/>
      <c r="AN85" s="34">
        <f>IF(AN$8&lt;=$AJ$8,SUM($Z85:AC85),"")</f>
        <v>0</v>
      </c>
      <c r="AO85" s="34">
        <f>IF(AO$8&lt;=$AJ$8,SUM($Z85:AD85),"")</f>
        <v>0</v>
      </c>
      <c r="AP85" s="34">
        <f>IF(AP$8&lt;=$AJ$8,SUM($Z85:AE85),"")</f>
        <v>0</v>
      </c>
      <c r="AQ85" s="34">
        <f>IF(AQ$8&lt;=$AJ$8,SUM($Z85:AF85),"")</f>
        <v>0</v>
      </c>
      <c r="AR85" s="34">
        <f>IF(AR$8&lt;=$AJ$8,SUM($Z85:AG85),"")</f>
        <v>0</v>
      </c>
      <c r="AS85" s="34">
        <f>IF(AS$8&lt;=$AJ$8,SUM($Z85:AH85),"")</f>
        <v>0</v>
      </c>
      <c r="AT85" s="34">
        <f>IF(AT$8&lt;=$AJ$8,SUM($Z85:AI85),"")</f>
        <v>0</v>
      </c>
      <c r="AU85" s="34">
        <f>IF(AU$8&lt;=$AJ$8,SUM($Z85:AJ85),"")</f>
        <v>0</v>
      </c>
      <c r="AV85" s="34">
        <f>IF(AV$8&lt;=$AJ$8,SUM($Z85:AK85),"")</f>
        <v>0</v>
      </c>
      <c r="AW85" s="34">
        <f>IF(AW$8&lt;=$AJ$8,SUM($Z85:AL85),"")</f>
        <v>0</v>
      </c>
    </row>
    <row r="86" spans="2:53" ht="24" x14ac:dyDescent="0.25">
      <c r="C86" s="708"/>
      <c r="D86" s="686"/>
      <c r="E86" s="683"/>
      <c r="F86" s="710"/>
      <c r="G86" s="710"/>
      <c r="H86" s="710"/>
      <c r="I86" s="711"/>
      <c r="J86" s="710"/>
      <c r="K86" s="711"/>
      <c r="L86" s="710"/>
      <c r="M86" s="735"/>
      <c r="N86" s="710"/>
      <c r="O86" s="710"/>
      <c r="P86" s="710"/>
      <c r="Q86" s="710"/>
      <c r="R86" s="738"/>
      <c r="S86" s="738"/>
      <c r="T86" s="738"/>
      <c r="U86" s="711"/>
      <c r="V86" s="710"/>
      <c r="W86" s="710"/>
      <c r="X86" s="710"/>
      <c r="Y86" s="736"/>
      <c r="Z86" s="7" t="s">
        <v>43</v>
      </c>
      <c r="AA86" s="105" t="str">
        <f t="shared" ref="AA86:AC86" si="42">IF(AA84=0,"",AA85/AA84)</f>
        <v/>
      </c>
      <c r="AB86" s="105" t="str">
        <f t="shared" si="42"/>
        <v/>
      </c>
      <c r="AC86" s="105" t="str">
        <f t="shared" si="42"/>
        <v/>
      </c>
      <c r="AD86" s="84"/>
      <c r="AE86" s="84"/>
      <c r="AF86" s="84"/>
      <c r="AG86" s="84"/>
      <c r="AH86" s="84"/>
      <c r="AI86" s="84"/>
      <c r="AJ86" s="84"/>
      <c r="AK86" s="105"/>
      <c r="AL86" s="104"/>
      <c r="AM86" s="691"/>
      <c r="AN86" s="109" t="str">
        <f t="shared" ref="AN86:AW86" si="43">IF(AN$8&lt;=$AJ$8,IF(OR(AN84="",AN85=""),"",AN85/AN84),"")</f>
        <v/>
      </c>
      <c r="AO86" s="109" t="str">
        <f t="shared" si="43"/>
        <v/>
      </c>
      <c r="AP86" s="109" t="str">
        <f t="shared" si="43"/>
        <v/>
      </c>
      <c r="AQ86" s="109" t="str">
        <f t="shared" si="43"/>
        <v/>
      </c>
      <c r="AR86" s="109" t="str">
        <f t="shared" si="43"/>
        <v/>
      </c>
      <c r="AS86" s="109" t="str">
        <f t="shared" si="43"/>
        <v/>
      </c>
      <c r="AT86" s="109" t="str">
        <f t="shared" si="43"/>
        <v/>
      </c>
      <c r="AU86" s="109" t="str">
        <f t="shared" si="43"/>
        <v/>
      </c>
      <c r="AV86" s="109">
        <f t="shared" si="43"/>
        <v>0</v>
      </c>
      <c r="AW86" s="109">
        <f t="shared" si="43"/>
        <v>0</v>
      </c>
    </row>
    <row r="87" spans="2:53" s="43" customFormat="1" ht="24" x14ac:dyDescent="0.25">
      <c r="B87" s="1"/>
      <c r="C87" s="708"/>
      <c r="D87" s="686"/>
      <c r="E87" s="683"/>
      <c r="F87" s="710"/>
      <c r="G87" s="710"/>
      <c r="H87" s="710"/>
      <c r="I87" s="711"/>
      <c r="J87" s="710"/>
      <c r="K87" s="711"/>
      <c r="L87" s="738" t="s">
        <v>91</v>
      </c>
      <c r="M87" s="735" t="s">
        <v>36</v>
      </c>
      <c r="N87" s="710" t="s">
        <v>37</v>
      </c>
      <c r="O87" s="710" t="s">
        <v>38</v>
      </c>
      <c r="P87" s="737">
        <v>88</v>
      </c>
      <c r="Q87" s="737" t="e">
        <f>+$O87/4</f>
        <v>#VALUE!</v>
      </c>
      <c r="R87" s="737" t="e">
        <f>+$O87/4</f>
        <v>#VALUE!</v>
      </c>
      <c r="S87" s="737" t="e">
        <f>+$O87/4</f>
        <v>#VALUE!</v>
      </c>
      <c r="T87" s="737" t="e">
        <f>+$O87/4</f>
        <v>#VALUE!</v>
      </c>
      <c r="U87" s="711">
        <v>0.5</v>
      </c>
      <c r="V87" s="710" t="s">
        <v>200</v>
      </c>
      <c r="W87" s="710" t="s">
        <v>92</v>
      </c>
      <c r="X87" s="710" t="s">
        <v>39</v>
      </c>
      <c r="Y87" s="736" t="s">
        <v>40</v>
      </c>
      <c r="Z87" s="7" t="s">
        <v>41</v>
      </c>
      <c r="AA87" s="15"/>
      <c r="AB87" s="15"/>
      <c r="AC87" s="15"/>
      <c r="AD87" s="15"/>
      <c r="AE87" s="15"/>
      <c r="AF87" s="15"/>
      <c r="AG87" s="15"/>
      <c r="AH87" s="15"/>
      <c r="AI87" s="15">
        <v>6</v>
      </c>
      <c r="AJ87" s="15"/>
      <c r="AK87" s="15"/>
      <c r="AL87" s="14"/>
      <c r="AM87" s="689">
        <f t="shared" ref="AM87" si="44">SUM(AA87:AL87)</f>
        <v>6</v>
      </c>
      <c r="AN87" s="34" t="str">
        <f>IF(AN$8&lt;=$AJ$8,IF(SUM($Z87:AC87)=0,"",SUM($Z87:AC87)),"")</f>
        <v/>
      </c>
      <c r="AO87" s="34" t="str">
        <f>IF(AO$8&lt;=$AJ$8,IF(SUM($Z87:AD87)=0,"",SUM($Z87:AD87)),"")</f>
        <v/>
      </c>
      <c r="AP87" s="34" t="str">
        <f>IF(AP$8&lt;=$AJ$8,IF(SUM($Z87:AE87)=0,"",SUM($Z87:AE87)),"")</f>
        <v/>
      </c>
      <c r="AQ87" s="34" t="str">
        <f>IF(AQ$8&lt;=$AJ$8,IF(SUM($Z87:AF87)=0,"",SUM($Z87:AF87)),"")</f>
        <v/>
      </c>
      <c r="AR87" s="34" t="str">
        <f>IF(AR$8&lt;=$AJ$8,IF(SUM($Z87:AG87)=0,"",SUM($Z87:AG87)),"")</f>
        <v/>
      </c>
      <c r="AS87" s="34" t="str">
        <f>IF(AS$8&lt;=$AJ$8,IF(SUM($Z87:AH87)=0,"",SUM($Z87:AH87)),"")</f>
        <v/>
      </c>
      <c r="AT87" s="34">
        <f>IF(AT$8&lt;=$AJ$8,IF(SUM($Z87:AI87)=0,"",SUM($Z87:AI87)),"")</f>
        <v>6</v>
      </c>
      <c r="AU87" s="34">
        <f>IF(AU$8&lt;=$AJ$8,IF(SUM($Z87:AJ87)=0,"",SUM($Z87:AJ87)),"")</f>
        <v>6</v>
      </c>
      <c r="AV87" s="34">
        <f>IF(AV$8&lt;=$AJ$8,IF(SUM($Z87:AK87)=0,"",SUM($Z87:AK87)),"")</f>
        <v>6</v>
      </c>
      <c r="AW87" s="34">
        <f>IF(AW$8&lt;=$AJ$8,IF(SUM($Z87:AL87)=0,"",SUM($Z87:AL87)),"")</f>
        <v>6</v>
      </c>
      <c r="AX87" s="1"/>
      <c r="AY87" s="1"/>
      <c r="AZ87" s="1"/>
      <c r="BA87" s="1"/>
    </row>
    <row r="88" spans="2:53" ht="24" x14ac:dyDescent="0.25">
      <c r="C88" s="708"/>
      <c r="D88" s="686"/>
      <c r="E88" s="683"/>
      <c r="F88" s="710"/>
      <c r="G88" s="710"/>
      <c r="H88" s="710"/>
      <c r="I88" s="711"/>
      <c r="J88" s="710"/>
      <c r="K88" s="711"/>
      <c r="L88" s="738"/>
      <c r="M88" s="735"/>
      <c r="N88" s="710"/>
      <c r="O88" s="710"/>
      <c r="P88" s="737"/>
      <c r="Q88" s="737"/>
      <c r="R88" s="737"/>
      <c r="S88" s="737"/>
      <c r="T88" s="737"/>
      <c r="U88" s="711"/>
      <c r="V88" s="710"/>
      <c r="W88" s="710"/>
      <c r="X88" s="710"/>
      <c r="Y88" s="736"/>
      <c r="Z88" s="7" t="s">
        <v>42</v>
      </c>
      <c r="AA88" s="85"/>
      <c r="AB88" s="85"/>
      <c r="AC88" s="85"/>
      <c r="AD88" s="85"/>
      <c r="AE88" s="85"/>
      <c r="AF88" s="85"/>
      <c r="AG88" s="85"/>
      <c r="AH88" s="85"/>
      <c r="AI88" s="85"/>
      <c r="AJ88" s="85"/>
      <c r="AK88" s="85"/>
      <c r="AL88" s="86"/>
      <c r="AM88" s="690"/>
      <c r="AN88" s="34">
        <f>IF(AN$8&lt;=$AJ$8,SUM($Z88:AC88),"")</f>
        <v>0</v>
      </c>
      <c r="AO88" s="34">
        <f>IF(AO$8&lt;=$AJ$8,SUM($Z88:AD88),"")</f>
        <v>0</v>
      </c>
      <c r="AP88" s="34">
        <f>IF(AP$8&lt;=$AJ$8,SUM($Z88:AE88),"")</f>
        <v>0</v>
      </c>
      <c r="AQ88" s="34">
        <f>IF(AQ$8&lt;=$AJ$8,SUM($Z88:AF88),"")</f>
        <v>0</v>
      </c>
      <c r="AR88" s="34">
        <f>IF(AR$8&lt;=$AJ$8,SUM($Z88:AG88),"")</f>
        <v>0</v>
      </c>
      <c r="AS88" s="34">
        <f>IF(AS$8&lt;=$AJ$8,SUM($Z88:AH88),"")</f>
        <v>0</v>
      </c>
      <c r="AT88" s="34">
        <f>IF(AT$8&lt;=$AJ$8,SUM($Z88:AI88),"")</f>
        <v>0</v>
      </c>
      <c r="AU88" s="34">
        <f>IF(AU$8&lt;=$AJ$8,SUM($Z88:AJ88),"")</f>
        <v>0</v>
      </c>
      <c r="AV88" s="34">
        <f>IF(AV$8&lt;=$AJ$8,SUM($Z88:AK88),"")</f>
        <v>0</v>
      </c>
      <c r="AW88" s="34">
        <f>IF(AW$8&lt;=$AJ$8,SUM($Z88:AL88),"")</f>
        <v>0</v>
      </c>
    </row>
    <row r="89" spans="2:53" ht="24" x14ac:dyDescent="0.25">
      <c r="C89" s="708"/>
      <c r="D89" s="686"/>
      <c r="E89" s="683"/>
      <c r="F89" s="710"/>
      <c r="G89" s="710"/>
      <c r="H89" s="710"/>
      <c r="I89" s="711"/>
      <c r="J89" s="710"/>
      <c r="K89" s="711"/>
      <c r="L89" s="738"/>
      <c r="M89" s="735"/>
      <c r="N89" s="710"/>
      <c r="O89" s="710"/>
      <c r="P89" s="737"/>
      <c r="Q89" s="737"/>
      <c r="R89" s="737"/>
      <c r="S89" s="737"/>
      <c r="T89" s="737"/>
      <c r="U89" s="711"/>
      <c r="V89" s="710"/>
      <c r="W89" s="710"/>
      <c r="X89" s="710"/>
      <c r="Y89" s="736"/>
      <c r="Z89" s="7" t="s">
        <v>43</v>
      </c>
      <c r="AA89" s="87" t="str">
        <f t="shared" ref="AA89:AC89" si="45">IF(AA87=0,"",AA88/AA87)</f>
        <v/>
      </c>
      <c r="AB89" s="87" t="str">
        <f t="shared" si="45"/>
        <v/>
      </c>
      <c r="AC89" s="87" t="str">
        <f t="shared" si="45"/>
        <v/>
      </c>
      <c r="AD89" s="85"/>
      <c r="AE89" s="85"/>
      <c r="AF89" s="85"/>
      <c r="AG89" s="85"/>
      <c r="AH89" s="85"/>
      <c r="AI89" s="87"/>
      <c r="AJ89" s="85"/>
      <c r="AK89" s="85"/>
      <c r="AL89" s="86"/>
      <c r="AM89" s="691"/>
      <c r="AN89" s="109" t="str">
        <f>IF(AN$8&lt;=$AJ$8,IF(OR(AN87="",AN88=""),"",AN88/AN87),"")</f>
        <v/>
      </c>
      <c r="AO89" s="109" t="str">
        <f t="shared" ref="AO89:AW89" si="46">IF(AO$8&lt;=$AJ$8,IF(OR(AO87="",AO88=""),"",AO88/AO87),"")</f>
        <v/>
      </c>
      <c r="AP89" s="109" t="str">
        <f t="shared" si="46"/>
        <v/>
      </c>
      <c r="AQ89" s="109" t="str">
        <f t="shared" si="46"/>
        <v/>
      </c>
      <c r="AR89" s="109" t="str">
        <f t="shared" si="46"/>
        <v/>
      </c>
      <c r="AS89" s="109" t="str">
        <f t="shared" si="46"/>
        <v/>
      </c>
      <c r="AT89" s="109">
        <f t="shared" si="46"/>
        <v>0</v>
      </c>
      <c r="AU89" s="109">
        <f t="shared" si="46"/>
        <v>0</v>
      </c>
      <c r="AV89" s="109">
        <f t="shared" si="46"/>
        <v>0</v>
      </c>
      <c r="AW89" s="109">
        <f t="shared" si="46"/>
        <v>0</v>
      </c>
    </row>
    <row r="90" spans="2:53" ht="24" x14ac:dyDescent="0.25">
      <c r="C90" s="708"/>
      <c r="D90" s="686"/>
      <c r="E90" s="683"/>
      <c r="F90" s="710"/>
      <c r="G90" s="710"/>
      <c r="H90" s="710"/>
      <c r="I90" s="711"/>
      <c r="J90" s="710"/>
      <c r="K90" s="711"/>
      <c r="L90" s="738"/>
      <c r="M90" s="735"/>
      <c r="N90" s="710"/>
      <c r="O90" s="710"/>
      <c r="P90" s="737"/>
      <c r="Q90" s="737"/>
      <c r="R90" s="737"/>
      <c r="S90" s="737"/>
      <c r="T90" s="737"/>
      <c r="U90" s="711"/>
      <c r="V90" s="710"/>
      <c r="W90" s="710"/>
      <c r="X90" s="710"/>
      <c r="Y90" s="736" t="s">
        <v>44</v>
      </c>
      <c r="Z90" s="7" t="s">
        <v>41</v>
      </c>
      <c r="AA90" s="15"/>
      <c r="AB90" s="15"/>
      <c r="AC90" s="15"/>
      <c r="AD90" s="15">
        <v>2</v>
      </c>
      <c r="AE90" s="15"/>
      <c r="AF90" s="15"/>
      <c r="AG90" s="15">
        <v>2</v>
      </c>
      <c r="AH90" s="15"/>
      <c r="AI90" s="14"/>
      <c r="AJ90" s="14">
        <v>2</v>
      </c>
      <c r="AK90" s="14"/>
      <c r="AL90" s="14"/>
      <c r="AM90" s="689">
        <f t="shared" ref="AM90" si="47">SUM(AA90:AL90)</f>
        <v>6</v>
      </c>
      <c r="AN90" s="34" t="str">
        <f>IF(AN$8&lt;=$AJ$8,IF(SUM($Z90:AC90)=0,"",SUM($Z90:AC90)),"")</f>
        <v/>
      </c>
      <c r="AO90" s="34">
        <f>IF(AO$8&lt;=$AJ$8,IF(SUM($Z90:AD90)=0,"",SUM($Z90:AD90)),"")</f>
        <v>2</v>
      </c>
      <c r="AP90" s="34">
        <f>IF(AP$8&lt;=$AJ$8,IF(SUM($Z90:AE90)=0,"",SUM($Z90:AE90)),"")</f>
        <v>2</v>
      </c>
      <c r="AQ90" s="34">
        <f>IF(AQ$8&lt;=$AJ$8,IF(SUM($Z90:AF90)=0,"",SUM($Z90:AF90)),"")</f>
        <v>2</v>
      </c>
      <c r="AR90" s="34">
        <f>IF(AR$8&lt;=$AJ$8,IF(SUM($Z90:AG90)=0,"",SUM($Z90:AG90)),"")</f>
        <v>4</v>
      </c>
      <c r="AS90" s="34">
        <f>IF(AS$8&lt;=$AJ$8,IF(SUM($Z90:AH90)=0,"",SUM($Z90:AH90)),"")</f>
        <v>4</v>
      </c>
      <c r="AT90" s="34">
        <f>IF(AT$8&lt;=$AJ$8,IF(SUM($Z90:AI90)=0,"",SUM($Z90:AI90)),"")</f>
        <v>4</v>
      </c>
      <c r="AU90" s="34">
        <f>IF(AU$8&lt;=$AJ$8,IF(SUM($Z90:AJ90)=0,"",SUM($Z90:AJ90)),"")</f>
        <v>6</v>
      </c>
      <c r="AV90" s="34">
        <f>IF(AV$8&lt;=$AJ$8,IF(SUM($Z90:AK90)=0,"",SUM($Z90:AK90)),"")</f>
        <v>6</v>
      </c>
      <c r="AW90" s="34">
        <f>IF(AW$8&lt;=$AJ$8,IF(SUM($Z90:AL90)=0,"",SUM($Z90:AL90)),"")</f>
        <v>6</v>
      </c>
    </row>
    <row r="91" spans="2:53" ht="12" customHeight="1" x14ac:dyDescent="0.25">
      <c r="C91" s="708"/>
      <c r="D91" s="686"/>
      <c r="E91" s="683"/>
      <c r="F91" s="710"/>
      <c r="G91" s="710"/>
      <c r="H91" s="710"/>
      <c r="I91" s="711"/>
      <c r="J91" s="710"/>
      <c r="K91" s="711"/>
      <c r="L91" s="738"/>
      <c r="M91" s="735"/>
      <c r="N91" s="710"/>
      <c r="O91" s="710"/>
      <c r="P91" s="737"/>
      <c r="Q91" s="737"/>
      <c r="R91" s="737"/>
      <c r="S91" s="737"/>
      <c r="T91" s="737"/>
      <c r="U91" s="711"/>
      <c r="V91" s="710"/>
      <c r="W91" s="710"/>
      <c r="X91" s="710"/>
      <c r="Y91" s="736"/>
      <c r="Z91" s="7" t="s">
        <v>42</v>
      </c>
      <c r="AA91" s="22"/>
      <c r="AB91" s="22"/>
      <c r="AC91" s="22"/>
      <c r="AD91" s="195"/>
      <c r="AE91" s="195"/>
      <c r="AF91" s="195"/>
      <c r="AG91" s="195"/>
      <c r="AH91" s="195"/>
      <c r="AI91" s="195"/>
      <c r="AJ91" s="195"/>
      <c r="AK91" s="85"/>
      <c r="AL91" s="201"/>
      <c r="AM91" s="690"/>
      <c r="AN91" s="34">
        <f>IF(AN$8&lt;=$AJ$8,SUM($Z91:AC91),"")</f>
        <v>0</v>
      </c>
      <c r="AO91" s="34">
        <f>IF(AO$8&lt;=$AJ$8,SUM($Z91:AD91),"")</f>
        <v>0</v>
      </c>
      <c r="AP91" s="34">
        <f>IF(AP$8&lt;=$AJ$8,SUM($Z91:AE91),"")</f>
        <v>0</v>
      </c>
      <c r="AQ91" s="34">
        <f>IF(AQ$8&lt;=$AJ$8,SUM($Z91:AF91),"")</f>
        <v>0</v>
      </c>
      <c r="AR91" s="34">
        <f>IF(AR$8&lt;=$AJ$8,SUM($Z91:AG91),"")</f>
        <v>0</v>
      </c>
      <c r="AS91" s="34">
        <f>IF(AS$8&lt;=$AJ$8,SUM($Z91:AH91),"")</f>
        <v>0</v>
      </c>
      <c r="AT91" s="34">
        <f>IF(AT$8&lt;=$AJ$8,SUM($Z91:AI91),"")</f>
        <v>0</v>
      </c>
      <c r="AU91" s="34">
        <f>IF(AU$8&lt;=$AJ$8,SUM($Z91:AJ91),"")</f>
        <v>0</v>
      </c>
      <c r="AV91" s="34">
        <f>IF(AV$8&lt;=$AJ$8,SUM($Z91:AK91),"")</f>
        <v>0</v>
      </c>
      <c r="AW91" s="34">
        <f>IF(AW$8&lt;=$AJ$8,SUM($Z91:AL91),"")</f>
        <v>0</v>
      </c>
    </row>
    <row r="92" spans="2:53" ht="24" x14ac:dyDescent="0.25">
      <c r="C92" s="708"/>
      <c r="D92" s="686"/>
      <c r="E92" s="683"/>
      <c r="F92" s="710"/>
      <c r="G92" s="710"/>
      <c r="H92" s="710"/>
      <c r="I92" s="711"/>
      <c r="J92" s="710"/>
      <c r="K92" s="711"/>
      <c r="L92" s="738"/>
      <c r="M92" s="735"/>
      <c r="N92" s="710"/>
      <c r="O92" s="710"/>
      <c r="P92" s="737"/>
      <c r="Q92" s="737"/>
      <c r="R92" s="737"/>
      <c r="S92" s="737"/>
      <c r="T92" s="737"/>
      <c r="U92" s="711"/>
      <c r="V92" s="710"/>
      <c r="W92" s="710"/>
      <c r="X92" s="710"/>
      <c r="Y92" s="736"/>
      <c r="Z92" s="7" t="s">
        <v>43</v>
      </c>
      <c r="AA92" s="87" t="str">
        <f t="shared" ref="AA92:AC92" si="48">IF(AA90=0,"",AA91/AA90)</f>
        <v/>
      </c>
      <c r="AB92" s="87" t="str">
        <f t="shared" si="48"/>
        <v/>
      </c>
      <c r="AC92" s="87" t="str">
        <f t="shared" si="48"/>
        <v/>
      </c>
      <c r="AD92" s="87"/>
      <c r="AE92" s="195"/>
      <c r="AF92" s="195"/>
      <c r="AG92" s="87"/>
      <c r="AH92" s="195"/>
      <c r="AI92" s="195"/>
      <c r="AJ92" s="87"/>
      <c r="AK92" s="85"/>
      <c r="AL92" s="201"/>
      <c r="AM92" s="691"/>
      <c r="AN92" s="109" t="str">
        <f t="shared" ref="AN92:AW92" si="49">IF(AN$8&lt;=$AJ$8,IF(OR(AN90="",AN91=""),"",AN91/AN90),"")</f>
        <v/>
      </c>
      <c r="AO92" s="109">
        <f t="shared" si="49"/>
        <v>0</v>
      </c>
      <c r="AP92" s="109">
        <f t="shared" si="49"/>
        <v>0</v>
      </c>
      <c r="AQ92" s="109">
        <f t="shared" si="49"/>
        <v>0</v>
      </c>
      <c r="AR92" s="109">
        <f t="shared" si="49"/>
        <v>0</v>
      </c>
      <c r="AS92" s="109">
        <f t="shared" si="49"/>
        <v>0</v>
      </c>
      <c r="AT92" s="109">
        <f t="shared" si="49"/>
        <v>0</v>
      </c>
      <c r="AU92" s="109">
        <f t="shared" si="49"/>
        <v>0</v>
      </c>
      <c r="AV92" s="109">
        <f t="shared" si="49"/>
        <v>0</v>
      </c>
      <c r="AW92" s="109">
        <f t="shared" si="49"/>
        <v>0</v>
      </c>
    </row>
    <row r="93" spans="2:53" ht="86.25" customHeight="1" x14ac:dyDescent="0.25">
      <c r="C93" s="708"/>
      <c r="D93" s="686"/>
      <c r="E93" s="683"/>
      <c r="F93" s="710"/>
      <c r="G93" s="710"/>
      <c r="H93" s="710"/>
      <c r="I93" s="711"/>
      <c r="J93" s="710"/>
      <c r="K93" s="711"/>
      <c r="L93" s="738"/>
      <c r="M93" s="735"/>
      <c r="N93" s="710"/>
      <c r="O93" s="710"/>
      <c r="P93" s="737"/>
      <c r="Q93" s="737"/>
      <c r="R93" s="737"/>
      <c r="S93" s="737"/>
      <c r="T93" s="737"/>
      <c r="U93" s="711"/>
      <c r="V93" s="710"/>
      <c r="W93" s="710"/>
      <c r="X93" s="710"/>
      <c r="Y93" s="736" t="s">
        <v>45</v>
      </c>
      <c r="Z93" s="7" t="s">
        <v>41</v>
      </c>
      <c r="AA93" s="85"/>
      <c r="AB93" s="85"/>
      <c r="AC93" s="85"/>
      <c r="AD93" s="85"/>
      <c r="AE93" s="85"/>
      <c r="AF93" s="85"/>
      <c r="AG93" s="85"/>
      <c r="AH93" s="85"/>
      <c r="AI93" s="85"/>
      <c r="AJ93" s="85"/>
      <c r="AK93" s="84">
        <v>10</v>
      </c>
      <c r="AL93" s="86"/>
      <c r="AM93" s="689">
        <f>SUM(AA93:AL93)</f>
        <v>10</v>
      </c>
      <c r="AN93" s="34" t="str">
        <f>IF(AN$8&lt;=$AJ$8,IF(SUM($Z93:AC93)=0,"",SUM($Z93:AC93)),"")</f>
        <v/>
      </c>
      <c r="AO93" s="34" t="str">
        <f>IF(AO$8&lt;=$AJ$8,IF(SUM($Z93:AD93)=0,"",SUM($Z93:AD93)),"")</f>
        <v/>
      </c>
      <c r="AP93" s="34" t="str">
        <f>IF(AP$8&lt;=$AJ$8,IF(SUM($Z93:AE93)=0,"",SUM($Z93:AE93)),"")</f>
        <v/>
      </c>
      <c r="AQ93" s="34" t="str">
        <f>IF(AQ$8&lt;=$AJ$8,IF(SUM($Z93:AF93)=0,"",SUM($Z93:AF93)),"")</f>
        <v/>
      </c>
      <c r="AR93" s="34" t="str">
        <f>IF(AR$8&lt;=$AJ$8,IF(SUM($Z93:AG93)=0,"",SUM($Z93:AG93)),"")</f>
        <v/>
      </c>
      <c r="AS93" s="34" t="str">
        <f>IF(AS$8&lt;=$AJ$8,IF(SUM($Z93:AH93)=0,"",SUM($Z93:AH93)),"")</f>
        <v/>
      </c>
      <c r="AT93" s="34" t="str">
        <f>IF(AT$8&lt;=$AJ$8,IF(SUM($Z93:AI93)=0,"",SUM($Z93:AI93)),"")</f>
        <v/>
      </c>
      <c r="AU93" s="34" t="str">
        <f>IF(AU$8&lt;=$AJ$8,IF(SUM($Z93:AJ93)=0,"",SUM($Z93:AJ93)),"")</f>
        <v/>
      </c>
      <c r="AV93" s="34">
        <f>IF(AV$8&lt;=$AJ$8,IF(SUM($Z93:AK93)=0,"",SUM($Z93:AK93)),"")</f>
        <v>10</v>
      </c>
      <c r="AW93" s="34">
        <f>IF(AW$8&lt;=$AJ$8,IF(SUM($Z93:AL93)=0,"",SUM($Z93:AL93)),"")</f>
        <v>10</v>
      </c>
    </row>
    <row r="94" spans="2:53" ht="24" x14ac:dyDescent="0.25">
      <c r="C94" s="708"/>
      <c r="D94" s="686"/>
      <c r="E94" s="683"/>
      <c r="F94" s="710"/>
      <c r="G94" s="710"/>
      <c r="H94" s="710"/>
      <c r="I94" s="711"/>
      <c r="J94" s="710"/>
      <c r="K94" s="711"/>
      <c r="L94" s="738"/>
      <c r="M94" s="735"/>
      <c r="N94" s="710"/>
      <c r="O94" s="710"/>
      <c r="P94" s="737"/>
      <c r="Q94" s="737"/>
      <c r="R94" s="737"/>
      <c r="S94" s="737"/>
      <c r="T94" s="737"/>
      <c r="U94" s="711"/>
      <c r="V94" s="710"/>
      <c r="W94" s="710"/>
      <c r="X94" s="710"/>
      <c r="Y94" s="736"/>
      <c r="Z94" s="7" t="s">
        <v>42</v>
      </c>
      <c r="AA94" s="85"/>
      <c r="AB94" s="85"/>
      <c r="AC94" s="85"/>
      <c r="AD94" s="85"/>
      <c r="AE94" s="85"/>
      <c r="AF94" s="85"/>
      <c r="AG94" s="85"/>
      <c r="AH94" s="85"/>
      <c r="AI94" s="85"/>
      <c r="AJ94" s="85"/>
      <c r="AK94" s="85"/>
      <c r="AL94" s="86"/>
      <c r="AM94" s="690"/>
      <c r="AN94" s="34">
        <f>IF(AN$8&lt;=$AJ$8,SUM($Z94:AC94),"")</f>
        <v>0</v>
      </c>
      <c r="AO94" s="34">
        <f>IF(AO$8&lt;=$AJ$8,SUM($Z94:AD94),"")</f>
        <v>0</v>
      </c>
      <c r="AP94" s="34">
        <f>IF(AP$8&lt;=$AJ$8,SUM($Z94:AE94),"")</f>
        <v>0</v>
      </c>
      <c r="AQ94" s="34">
        <f>IF(AQ$8&lt;=$AJ$8,SUM($Z94:AF94),"")</f>
        <v>0</v>
      </c>
      <c r="AR94" s="34">
        <f>IF(AR$8&lt;=$AJ$8,SUM($Z94:AG94),"")</f>
        <v>0</v>
      </c>
      <c r="AS94" s="34">
        <f>IF(AS$8&lt;=$AJ$8,SUM($Z94:AH94),"")</f>
        <v>0</v>
      </c>
      <c r="AT94" s="34">
        <f>IF(AT$8&lt;=$AJ$8,SUM($Z94:AI94),"")</f>
        <v>0</v>
      </c>
      <c r="AU94" s="34">
        <f>IF(AU$8&lt;=$AJ$8,SUM($Z94:AJ94),"")</f>
        <v>0</v>
      </c>
      <c r="AV94" s="34">
        <f>IF(AV$8&lt;=$AJ$8,SUM($Z94:AK94),"")</f>
        <v>0</v>
      </c>
      <c r="AW94" s="34">
        <f>IF(AW$8&lt;=$AJ$8,SUM($Z94:AL94),"")</f>
        <v>0</v>
      </c>
    </row>
    <row r="95" spans="2:53" s="43" customFormat="1" ht="24" x14ac:dyDescent="0.25">
      <c r="B95" s="1"/>
      <c r="C95" s="708"/>
      <c r="D95" s="686"/>
      <c r="E95" s="683"/>
      <c r="F95" s="710"/>
      <c r="G95" s="710"/>
      <c r="H95" s="710"/>
      <c r="I95" s="711"/>
      <c r="J95" s="710"/>
      <c r="K95" s="711"/>
      <c r="L95" s="738"/>
      <c r="M95" s="735"/>
      <c r="N95" s="710"/>
      <c r="O95" s="710"/>
      <c r="P95" s="737"/>
      <c r="Q95" s="737"/>
      <c r="R95" s="737"/>
      <c r="S95" s="737"/>
      <c r="T95" s="737"/>
      <c r="U95" s="711"/>
      <c r="V95" s="710"/>
      <c r="W95" s="710"/>
      <c r="X95" s="710"/>
      <c r="Y95" s="736"/>
      <c r="Z95" s="7" t="s">
        <v>43</v>
      </c>
      <c r="AA95" s="87" t="str">
        <f t="shared" ref="AA95:AC95" si="50">IF(AA93=0,"",AA94/AA93)</f>
        <v/>
      </c>
      <c r="AB95" s="87" t="str">
        <f t="shared" si="50"/>
        <v/>
      </c>
      <c r="AC95" s="87" t="str">
        <f t="shared" si="50"/>
        <v/>
      </c>
      <c r="AD95" s="85"/>
      <c r="AE95" s="85"/>
      <c r="AF95" s="85"/>
      <c r="AG95" s="85"/>
      <c r="AH95" s="85"/>
      <c r="AI95" s="85"/>
      <c r="AJ95" s="85"/>
      <c r="AK95" s="87"/>
      <c r="AL95" s="86"/>
      <c r="AM95" s="691"/>
      <c r="AN95" s="109" t="str">
        <f t="shared" ref="AN95:AW95" si="51">IF(AN$8&lt;=$AJ$8,IF(OR(AN93="",AN94=""),"",AN94/AN93),"")</f>
        <v/>
      </c>
      <c r="AO95" s="109" t="str">
        <f t="shared" si="51"/>
        <v/>
      </c>
      <c r="AP95" s="109" t="str">
        <f t="shared" si="51"/>
        <v/>
      </c>
      <c r="AQ95" s="109" t="str">
        <f t="shared" si="51"/>
        <v/>
      </c>
      <c r="AR95" s="109" t="str">
        <f t="shared" si="51"/>
        <v/>
      </c>
      <c r="AS95" s="109" t="str">
        <f t="shared" si="51"/>
        <v/>
      </c>
      <c r="AT95" s="109" t="str">
        <f t="shared" si="51"/>
        <v/>
      </c>
      <c r="AU95" s="109" t="str">
        <f t="shared" si="51"/>
        <v/>
      </c>
      <c r="AV95" s="109">
        <f t="shared" si="51"/>
        <v>0</v>
      </c>
      <c r="AW95" s="109">
        <f t="shared" si="51"/>
        <v>0</v>
      </c>
      <c r="AX95" s="1"/>
      <c r="AY95" s="1"/>
      <c r="AZ95" s="1"/>
      <c r="BA95" s="1"/>
    </row>
    <row r="96" spans="2:53" x14ac:dyDescent="0.25">
      <c r="C96" s="708"/>
      <c r="D96" s="686"/>
      <c r="E96" s="683"/>
      <c r="F96" s="152"/>
      <c r="G96" s="152"/>
      <c r="H96" s="152"/>
      <c r="I96" s="153"/>
      <c r="J96" s="75"/>
      <c r="K96" s="42"/>
      <c r="L96" s="152"/>
      <c r="M96" s="158"/>
      <c r="N96" s="158"/>
      <c r="O96" s="158"/>
      <c r="P96" s="168"/>
      <c r="Q96" s="168"/>
      <c r="R96" s="168"/>
      <c r="S96" s="168"/>
      <c r="T96" s="168"/>
      <c r="U96" s="163"/>
      <c r="V96" s="158"/>
      <c r="W96" s="158"/>
      <c r="X96" s="158"/>
      <c r="Y96" s="216"/>
      <c r="Z96" s="217"/>
      <c r="AA96" s="218"/>
      <c r="AB96" s="218"/>
      <c r="AC96" s="218"/>
      <c r="AD96" s="218"/>
      <c r="AE96" s="218"/>
      <c r="AF96" s="218"/>
      <c r="AG96" s="218"/>
      <c r="AH96" s="218"/>
      <c r="AI96" s="218"/>
      <c r="AJ96" s="218"/>
      <c r="AK96" s="218"/>
      <c r="AL96" s="219"/>
      <c r="AM96" s="220"/>
      <c r="AN96" s="221"/>
      <c r="AO96" s="221"/>
      <c r="AP96" s="221"/>
      <c r="AQ96" s="221"/>
      <c r="AR96" s="221"/>
      <c r="AS96" s="221"/>
      <c r="AT96" s="221"/>
      <c r="AU96" s="221"/>
      <c r="AV96" s="221"/>
      <c r="AW96" s="221"/>
    </row>
    <row r="97" spans="2:53" s="43" customFormat="1" x14ac:dyDescent="0.25">
      <c r="B97" s="1"/>
      <c r="C97" s="708"/>
      <c r="D97" s="686"/>
      <c r="E97" s="683"/>
      <c r="F97" s="685" t="s">
        <v>114</v>
      </c>
      <c r="G97" s="685" t="s">
        <v>61</v>
      </c>
      <c r="H97" s="685" t="s">
        <v>62</v>
      </c>
      <c r="I97" s="682">
        <v>0.1</v>
      </c>
      <c r="J97" s="685" t="s">
        <v>63</v>
      </c>
      <c r="K97" s="682">
        <v>0.2</v>
      </c>
      <c r="L97" s="685" t="s">
        <v>64</v>
      </c>
      <c r="M97" s="739" t="s">
        <v>65</v>
      </c>
      <c r="N97" s="739" t="s">
        <v>66</v>
      </c>
      <c r="O97" s="685" t="s">
        <v>38</v>
      </c>
      <c r="P97" s="742">
        <v>32</v>
      </c>
      <c r="Q97" s="685">
        <v>32</v>
      </c>
      <c r="R97" s="742">
        <v>32</v>
      </c>
      <c r="S97" s="742">
        <v>32</v>
      </c>
      <c r="T97" s="742">
        <v>32</v>
      </c>
      <c r="U97" s="745">
        <f>100%/3</f>
        <v>0.33333333333333331</v>
      </c>
      <c r="V97" s="685" t="s">
        <v>201</v>
      </c>
      <c r="W97" s="701" t="s">
        <v>67</v>
      </c>
      <c r="X97" s="685" t="s">
        <v>39</v>
      </c>
      <c r="Y97" s="748" t="s">
        <v>41</v>
      </c>
      <c r="Z97" s="749"/>
      <c r="AA97" s="85">
        <v>32</v>
      </c>
      <c r="AB97" s="85">
        <v>32</v>
      </c>
      <c r="AC97" s="85">
        <v>32</v>
      </c>
      <c r="AD97" s="85">
        <v>32</v>
      </c>
      <c r="AE97" s="85">
        <v>32</v>
      </c>
      <c r="AF97" s="85">
        <v>32</v>
      </c>
      <c r="AG97" s="85">
        <v>32</v>
      </c>
      <c r="AH97" s="85">
        <v>32</v>
      </c>
      <c r="AI97" s="85">
        <v>32</v>
      </c>
      <c r="AJ97" s="85">
        <v>32</v>
      </c>
      <c r="AK97" s="85">
        <v>32</v>
      </c>
      <c r="AL97" s="85">
        <v>32</v>
      </c>
      <c r="AM97" s="750">
        <v>32</v>
      </c>
      <c r="AN97" s="34">
        <f t="shared" ref="AN97:AW97" si="52">IF(AN$8&lt;=$AJ$8,AC97,"")</f>
        <v>32</v>
      </c>
      <c r="AO97" s="34">
        <f t="shared" si="52"/>
        <v>32</v>
      </c>
      <c r="AP97" s="34">
        <f t="shared" si="52"/>
        <v>32</v>
      </c>
      <c r="AQ97" s="34">
        <f t="shared" si="52"/>
        <v>32</v>
      </c>
      <c r="AR97" s="34">
        <f t="shared" si="52"/>
        <v>32</v>
      </c>
      <c r="AS97" s="34">
        <f t="shared" si="52"/>
        <v>32</v>
      </c>
      <c r="AT97" s="34">
        <f t="shared" si="52"/>
        <v>32</v>
      </c>
      <c r="AU97" s="34">
        <f t="shared" si="52"/>
        <v>32</v>
      </c>
      <c r="AV97" s="34">
        <f t="shared" si="52"/>
        <v>32</v>
      </c>
      <c r="AW97" s="34">
        <f t="shared" si="52"/>
        <v>32</v>
      </c>
      <c r="AX97" s="1"/>
      <c r="AY97" s="1"/>
      <c r="AZ97" s="1"/>
      <c r="BA97" s="1"/>
    </row>
    <row r="98" spans="2:53" x14ac:dyDescent="0.25">
      <c r="C98" s="708"/>
      <c r="D98" s="686"/>
      <c r="E98" s="683"/>
      <c r="F98" s="686"/>
      <c r="G98" s="686"/>
      <c r="H98" s="686"/>
      <c r="I98" s="683"/>
      <c r="J98" s="686"/>
      <c r="K98" s="683"/>
      <c r="L98" s="686"/>
      <c r="M98" s="740"/>
      <c r="N98" s="740"/>
      <c r="O98" s="686"/>
      <c r="P98" s="743"/>
      <c r="Q98" s="686"/>
      <c r="R98" s="743"/>
      <c r="S98" s="743"/>
      <c r="T98" s="743"/>
      <c r="U98" s="746"/>
      <c r="V98" s="686"/>
      <c r="W98" s="702"/>
      <c r="X98" s="686"/>
      <c r="Y98" s="748" t="s">
        <v>42</v>
      </c>
      <c r="Z98" s="749"/>
      <c r="AA98" s="85"/>
      <c r="AB98" s="85"/>
      <c r="AC98" s="85"/>
      <c r="AD98" s="85"/>
      <c r="AE98" s="85"/>
      <c r="AF98" s="85"/>
      <c r="AG98" s="85"/>
      <c r="AH98" s="85"/>
      <c r="AI98" s="85"/>
      <c r="AJ98" s="85"/>
      <c r="AK98" s="85"/>
      <c r="AL98" s="86"/>
      <c r="AM98" s="751"/>
      <c r="AN98" s="34" t="str">
        <f t="shared" ref="AN98:AW98" si="53">IF(AN$8&lt;=$AJ$8,IF(AC98="","",AC98),"")</f>
        <v/>
      </c>
      <c r="AO98" s="34" t="str">
        <f t="shared" si="53"/>
        <v/>
      </c>
      <c r="AP98" s="34" t="str">
        <f t="shared" si="53"/>
        <v/>
      </c>
      <c r="AQ98" s="34" t="str">
        <f t="shared" si="53"/>
        <v/>
      </c>
      <c r="AR98" s="34" t="str">
        <f t="shared" si="53"/>
        <v/>
      </c>
      <c r="AS98" s="34" t="str">
        <f t="shared" si="53"/>
        <v/>
      </c>
      <c r="AT98" s="34" t="str">
        <f t="shared" si="53"/>
        <v/>
      </c>
      <c r="AU98" s="34" t="str">
        <f t="shared" si="53"/>
        <v/>
      </c>
      <c r="AV98" s="34" t="str">
        <f t="shared" si="53"/>
        <v/>
      </c>
      <c r="AW98" s="34" t="str">
        <f t="shared" si="53"/>
        <v/>
      </c>
    </row>
    <row r="99" spans="2:53" x14ac:dyDescent="0.25">
      <c r="C99" s="708"/>
      <c r="D99" s="686"/>
      <c r="E99" s="683"/>
      <c r="F99" s="686"/>
      <c r="G99" s="686"/>
      <c r="H99" s="686"/>
      <c r="I99" s="683"/>
      <c r="J99" s="687"/>
      <c r="K99" s="684"/>
      <c r="L99" s="687"/>
      <c r="M99" s="741"/>
      <c r="N99" s="741"/>
      <c r="O99" s="687"/>
      <c r="P99" s="744"/>
      <c r="Q99" s="687"/>
      <c r="R99" s="744"/>
      <c r="S99" s="744"/>
      <c r="T99" s="744"/>
      <c r="U99" s="747"/>
      <c r="V99" s="687"/>
      <c r="W99" s="703"/>
      <c r="X99" s="687"/>
      <c r="Y99" s="748" t="s">
        <v>43</v>
      </c>
      <c r="Z99" s="749"/>
      <c r="AA99" s="87"/>
      <c r="AB99" s="87"/>
      <c r="AC99" s="87"/>
      <c r="AD99" s="87"/>
      <c r="AE99" s="87"/>
      <c r="AF99" s="87"/>
      <c r="AG99" s="87"/>
      <c r="AH99" s="87"/>
      <c r="AI99" s="87"/>
      <c r="AJ99" s="87"/>
      <c r="AK99" s="87"/>
      <c r="AL99" s="87"/>
      <c r="AM99" s="752"/>
      <c r="AN99" s="109" t="str">
        <f>IF(AN$8&lt;=$AJ$8,IF(OR(AN97="",AN98=""),"",AN98/AN97),"")</f>
        <v/>
      </c>
      <c r="AO99" s="109" t="str">
        <f>IF(AO$8&lt;=$AJ$8,IF(OR(AO97="",AO98=""),"",AO98/AO97),"")</f>
        <v/>
      </c>
      <c r="AP99" s="109" t="str">
        <f t="shared" ref="AP99:AW99" si="54">IF(AP$8&lt;=$AJ$8,IF(OR(AP97="",AP98=""),"",AP98/AP97),"")</f>
        <v/>
      </c>
      <c r="AQ99" s="109" t="str">
        <f t="shared" si="54"/>
        <v/>
      </c>
      <c r="AR99" s="109" t="str">
        <f t="shared" si="54"/>
        <v/>
      </c>
      <c r="AS99" s="109" t="str">
        <f t="shared" si="54"/>
        <v/>
      </c>
      <c r="AT99" s="109" t="str">
        <f t="shared" si="54"/>
        <v/>
      </c>
      <c r="AU99" s="109" t="str">
        <f t="shared" si="54"/>
        <v/>
      </c>
      <c r="AV99" s="109" t="str">
        <f t="shared" si="54"/>
        <v/>
      </c>
      <c r="AW99" s="109" t="str">
        <f t="shared" si="54"/>
        <v/>
      </c>
    </row>
    <row r="100" spans="2:53" x14ac:dyDescent="0.25">
      <c r="C100" s="708"/>
      <c r="D100" s="686"/>
      <c r="E100" s="683"/>
      <c r="F100" s="686"/>
      <c r="G100" s="686"/>
      <c r="H100" s="686"/>
      <c r="I100" s="683"/>
      <c r="J100" s="149"/>
      <c r="K100" s="20"/>
      <c r="L100" s="25"/>
      <c r="M100" s="26"/>
      <c r="N100" s="26"/>
      <c r="O100" s="26"/>
      <c r="P100" s="26"/>
      <c r="Q100" s="147"/>
      <c r="R100" s="147"/>
      <c r="S100" s="147"/>
      <c r="T100" s="147"/>
      <c r="U100" s="165"/>
      <c r="V100" s="165"/>
      <c r="W100" s="147"/>
      <c r="X100" s="147"/>
      <c r="Y100" s="688"/>
      <c r="Z100" s="688"/>
      <c r="AA100" s="186"/>
      <c r="AB100" s="186"/>
      <c r="AC100" s="186"/>
      <c r="AD100" s="186"/>
      <c r="AE100" s="186"/>
      <c r="AF100" s="186"/>
      <c r="AG100" s="186"/>
      <c r="AH100" s="186"/>
      <c r="AI100" s="186"/>
      <c r="AJ100" s="186"/>
      <c r="AK100" s="186"/>
      <c r="AL100" s="186"/>
      <c r="AM100" s="187"/>
      <c r="AN100" s="21"/>
      <c r="AO100" s="21"/>
      <c r="AP100" s="21"/>
      <c r="AQ100" s="21"/>
      <c r="AR100" s="21"/>
      <c r="AS100" s="21"/>
      <c r="AT100" s="21"/>
      <c r="AU100" s="21"/>
      <c r="AV100" s="21"/>
      <c r="AW100" s="21"/>
    </row>
    <row r="101" spans="2:53" ht="24" x14ac:dyDescent="0.25">
      <c r="C101" s="708"/>
      <c r="D101" s="686"/>
      <c r="E101" s="683"/>
      <c r="F101" s="686"/>
      <c r="G101" s="686"/>
      <c r="H101" s="686"/>
      <c r="I101" s="683"/>
      <c r="J101" s="710" t="s">
        <v>68</v>
      </c>
      <c r="K101" s="711">
        <v>0.8</v>
      </c>
      <c r="L101" s="710" t="s">
        <v>69</v>
      </c>
      <c r="M101" s="753" t="s">
        <v>36</v>
      </c>
      <c r="N101" s="753" t="s">
        <v>37</v>
      </c>
      <c r="O101" s="753" t="s">
        <v>40</v>
      </c>
      <c r="P101" s="754">
        <v>1006</v>
      </c>
      <c r="Q101" s="734">
        <v>0.6</v>
      </c>
      <c r="R101" s="711">
        <v>0.7</v>
      </c>
      <c r="S101" s="711">
        <v>0.8</v>
      </c>
      <c r="T101" s="711">
        <v>1</v>
      </c>
      <c r="U101" s="755">
        <f>100%/3</f>
        <v>0.33333333333333331</v>
      </c>
      <c r="V101" s="710" t="s">
        <v>202</v>
      </c>
      <c r="W101" s="710" t="s">
        <v>70</v>
      </c>
      <c r="X101" s="710" t="s">
        <v>39</v>
      </c>
      <c r="Y101" s="736" t="s">
        <v>40</v>
      </c>
      <c r="Z101" s="7" t="s">
        <v>41</v>
      </c>
      <c r="AA101" s="15">
        <v>0</v>
      </c>
      <c r="AB101" s="15">
        <v>80</v>
      </c>
      <c r="AC101" s="15">
        <v>100</v>
      </c>
      <c r="AD101" s="15">
        <v>50</v>
      </c>
      <c r="AE101" s="15">
        <v>84</v>
      </c>
      <c r="AF101" s="15">
        <v>84</v>
      </c>
      <c r="AG101" s="15">
        <v>50</v>
      </c>
      <c r="AH101" s="15">
        <v>84</v>
      </c>
      <c r="AI101" s="15">
        <v>84</v>
      </c>
      <c r="AJ101" s="15">
        <v>84</v>
      </c>
      <c r="AK101" s="15">
        <v>84</v>
      </c>
      <c r="AL101" s="14">
        <v>21</v>
      </c>
      <c r="AM101" s="689">
        <f t="shared" ref="AM101" si="55">SUM(AA101:AL101)</f>
        <v>805</v>
      </c>
      <c r="AN101" s="34">
        <f>IF(AN$8&lt;=$AJ$8,IF(SUM($Z101:AC101)=0,"",SUM($Z101:AC101)),"")</f>
        <v>180</v>
      </c>
      <c r="AO101" s="34">
        <f>IF(AO$8&lt;=$AJ$8,IF(SUM($Z101:AD101)=0,"",SUM($Z101:AD101)),"")</f>
        <v>230</v>
      </c>
      <c r="AP101" s="34">
        <f>IF(AP$8&lt;=$AJ$8,IF(SUM($Z101:AE101)=0,"",SUM($Z101:AE101)),"")</f>
        <v>314</v>
      </c>
      <c r="AQ101" s="34">
        <f>IF(AQ$8&lt;=$AJ$8,IF(SUM($Z101:AF101)=0,"",SUM($Z101:AF101)),"")</f>
        <v>398</v>
      </c>
      <c r="AR101" s="34">
        <f>IF(AR$8&lt;=$AJ$8,IF(SUM($Z101:AG101)=0,"",SUM($Z101:AG101)),"")</f>
        <v>448</v>
      </c>
      <c r="AS101" s="34">
        <f>IF(AS$8&lt;=$AJ$8,IF(SUM($Z101:AH101)=0,"",SUM($Z101:AH101)),"")</f>
        <v>532</v>
      </c>
      <c r="AT101" s="34">
        <f>IF(AT$8&lt;=$AJ$8,IF(SUM($Z101:AI101)=0,"",SUM($Z101:AI101)),"")</f>
        <v>616</v>
      </c>
      <c r="AU101" s="34">
        <f>IF(AU$8&lt;=$AJ$8,IF(SUM($Z101:AJ101)=0,"",SUM($Z101:AJ101)),"")</f>
        <v>700</v>
      </c>
      <c r="AV101" s="34">
        <f>IF(AV$8&lt;=$AJ$8,IF(SUM($Z101:AK101)=0,"",SUM($Z101:AK101)),"")</f>
        <v>784</v>
      </c>
      <c r="AW101" s="34">
        <f>IF(AW$8&lt;=$AJ$8,IF(SUM($Z101:AL101)=0,"",SUM($Z101:AL101)),"")</f>
        <v>805</v>
      </c>
    </row>
    <row r="102" spans="2:53" ht="24" x14ac:dyDescent="0.25">
      <c r="C102" s="708"/>
      <c r="D102" s="686"/>
      <c r="E102" s="683"/>
      <c r="F102" s="686"/>
      <c r="G102" s="686"/>
      <c r="H102" s="686"/>
      <c r="I102" s="683"/>
      <c r="J102" s="710"/>
      <c r="K102" s="711"/>
      <c r="L102" s="710"/>
      <c r="M102" s="753"/>
      <c r="N102" s="753"/>
      <c r="O102" s="753"/>
      <c r="P102" s="754"/>
      <c r="Q102" s="734"/>
      <c r="R102" s="711"/>
      <c r="S102" s="711"/>
      <c r="T102" s="711"/>
      <c r="U102" s="755"/>
      <c r="V102" s="710"/>
      <c r="W102" s="710"/>
      <c r="X102" s="710"/>
      <c r="Y102" s="736"/>
      <c r="Z102" s="7" t="s">
        <v>42</v>
      </c>
      <c r="AA102" s="85"/>
      <c r="AB102" s="85"/>
      <c r="AC102" s="85"/>
      <c r="AD102" s="85"/>
      <c r="AE102" s="85"/>
      <c r="AF102" s="85"/>
      <c r="AG102" s="85"/>
      <c r="AH102" s="85"/>
      <c r="AI102" s="85"/>
      <c r="AJ102" s="85"/>
      <c r="AK102" s="85"/>
      <c r="AL102" s="86"/>
      <c r="AM102" s="690"/>
      <c r="AN102" s="34">
        <f>IF(AN$8&lt;=$AJ$8,SUM($Z102:AC102),"")</f>
        <v>0</v>
      </c>
      <c r="AO102" s="34">
        <f>IF(AO$8&lt;=$AJ$8,SUM($Z102:AD102),"")</f>
        <v>0</v>
      </c>
      <c r="AP102" s="34">
        <f>IF(AP$8&lt;=$AJ$8,SUM($Z102:AE102),"")</f>
        <v>0</v>
      </c>
      <c r="AQ102" s="34">
        <f>IF(AQ$8&lt;=$AJ$8,SUM($Z102:AF102),"")</f>
        <v>0</v>
      </c>
      <c r="AR102" s="34">
        <f>IF(AR$8&lt;=$AJ$8,SUM($Z102:AG102),"")</f>
        <v>0</v>
      </c>
      <c r="AS102" s="34">
        <f>IF(AS$8&lt;=$AJ$8,SUM($Z102:AH102),"")</f>
        <v>0</v>
      </c>
      <c r="AT102" s="34">
        <f>IF(AT$8&lt;=$AJ$8,SUM($Z102:AI102),"")</f>
        <v>0</v>
      </c>
      <c r="AU102" s="34">
        <f>IF(AU$8&lt;=$AJ$8,SUM($Z102:AJ102),"")</f>
        <v>0</v>
      </c>
      <c r="AV102" s="34">
        <f>IF(AV$8&lt;=$AJ$8,SUM($Z102:AK102),"")</f>
        <v>0</v>
      </c>
      <c r="AW102" s="34">
        <f>IF(AW$8&lt;=$AJ$8,SUM($Z102:AL102),"")</f>
        <v>0</v>
      </c>
    </row>
    <row r="103" spans="2:53" s="43" customFormat="1" ht="24" x14ac:dyDescent="0.25">
      <c r="B103" s="1"/>
      <c r="C103" s="708"/>
      <c r="D103" s="686"/>
      <c r="E103" s="683"/>
      <c r="F103" s="686"/>
      <c r="G103" s="686"/>
      <c r="H103" s="686"/>
      <c r="I103" s="683"/>
      <c r="J103" s="710"/>
      <c r="K103" s="711"/>
      <c r="L103" s="710"/>
      <c r="M103" s="753"/>
      <c r="N103" s="753"/>
      <c r="O103" s="753"/>
      <c r="P103" s="754"/>
      <c r="Q103" s="734"/>
      <c r="R103" s="711"/>
      <c r="S103" s="711"/>
      <c r="T103" s="711"/>
      <c r="U103" s="755"/>
      <c r="V103" s="710"/>
      <c r="W103" s="710"/>
      <c r="X103" s="710"/>
      <c r="Y103" s="736"/>
      <c r="Z103" s="7" t="s">
        <v>43</v>
      </c>
      <c r="AA103" s="87"/>
      <c r="AB103" s="87"/>
      <c r="AC103" s="87"/>
      <c r="AD103" s="87"/>
      <c r="AE103" s="87"/>
      <c r="AF103" s="87"/>
      <c r="AG103" s="87"/>
      <c r="AH103" s="87"/>
      <c r="AI103" s="87"/>
      <c r="AJ103" s="87"/>
      <c r="AK103" s="87"/>
      <c r="AL103" s="87"/>
      <c r="AM103" s="691"/>
      <c r="AN103" s="109">
        <f>IF(AN$8&lt;=$AJ$8,IF(OR(AN101="",AN102=""),"",AN102/AN101),"")</f>
        <v>0</v>
      </c>
      <c r="AO103" s="109">
        <f t="shared" ref="AO103:AW103" si="56">IF(AO$8&lt;=$AJ$8,IF(OR(AO101="",AO102=""),"",AO102/AO101),"")</f>
        <v>0</v>
      </c>
      <c r="AP103" s="109">
        <f t="shared" si="56"/>
        <v>0</v>
      </c>
      <c r="AQ103" s="109">
        <f t="shared" si="56"/>
        <v>0</v>
      </c>
      <c r="AR103" s="109">
        <f t="shared" si="56"/>
        <v>0</v>
      </c>
      <c r="AS103" s="109">
        <f t="shared" si="56"/>
        <v>0</v>
      </c>
      <c r="AT103" s="109">
        <f t="shared" si="56"/>
        <v>0</v>
      </c>
      <c r="AU103" s="109">
        <f t="shared" si="56"/>
        <v>0</v>
      </c>
      <c r="AV103" s="109">
        <f t="shared" si="56"/>
        <v>0</v>
      </c>
      <c r="AW103" s="109">
        <f t="shared" si="56"/>
        <v>0</v>
      </c>
      <c r="AX103" s="1"/>
      <c r="AY103" s="1"/>
      <c r="AZ103" s="1"/>
      <c r="BA103" s="1"/>
    </row>
    <row r="104" spans="2:53" ht="24" x14ac:dyDescent="0.25">
      <c r="C104" s="708"/>
      <c r="D104" s="686"/>
      <c r="E104" s="683"/>
      <c r="F104" s="686"/>
      <c r="G104" s="686"/>
      <c r="H104" s="686"/>
      <c r="I104" s="683"/>
      <c r="J104" s="710"/>
      <c r="K104" s="711"/>
      <c r="L104" s="710"/>
      <c r="M104" s="753"/>
      <c r="N104" s="753"/>
      <c r="O104" s="756" t="s">
        <v>44</v>
      </c>
      <c r="P104" s="757">
        <v>276</v>
      </c>
      <c r="Q104" s="711">
        <v>0.7</v>
      </c>
      <c r="R104" s="711">
        <v>0.8</v>
      </c>
      <c r="S104" s="711">
        <v>0.9</v>
      </c>
      <c r="T104" s="711">
        <v>1</v>
      </c>
      <c r="U104" s="755">
        <f>100%/3</f>
        <v>0.33333333333333331</v>
      </c>
      <c r="V104" s="710"/>
      <c r="W104" s="710"/>
      <c r="X104" s="710"/>
      <c r="Y104" s="736" t="s">
        <v>44</v>
      </c>
      <c r="Z104" s="7" t="s">
        <v>41</v>
      </c>
      <c r="AA104" s="85">
        <v>12</v>
      </c>
      <c r="AB104" s="85">
        <v>14</v>
      </c>
      <c r="AC104" s="85">
        <v>16</v>
      </c>
      <c r="AD104" s="85">
        <v>25</v>
      </c>
      <c r="AE104" s="85">
        <v>27</v>
      </c>
      <c r="AF104" s="85">
        <v>25</v>
      </c>
      <c r="AG104" s="84">
        <v>27</v>
      </c>
      <c r="AH104" s="85">
        <v>23</v>
      </c>
      <c r="AI104" s="85">
        <v>24</v>
      </c>
      <c r="AJ104" s="85">
        <v>26</v>
      </c>
      <c r="AK104" s="85">
        <v>26</v>
      </c>
      <c r="AL104" s="86">
        <v>1</v>
      </c>
      <c r="AM104" s="750">
        <f>+P104*S104</f>
        <v>248.4</v>
      </c>
      <c r="AN104" s="34">
        <f>IF(AN$8&lt;=$AJ$8,IF(SUM($Z104:AC104)=0,"",SUM($Z104:AC104)),"")</f>
        <v>42</v>
      </c>
      <c r="AO104" s="34">
        <f>IF(AO$8&lt;=$AJ$8,IF(SUM($Z104:AD104)=0,"",SUM($Z104:AD104)),"")</f>
        <v>67</v>
      </c>
      <c r="AP104" s="34">
        <f>IF(AP$8&lt;=$AJ$8,IF(SUM($Z104:AE104)=0,"",SUM($Z104:AE104)),"")</f>
        <v>94</v>
      </c>
      <c r="AQ104" s="34">
        <f>IF(AQ$8&lt;=$AJ$8,IF(SUM($Z104:AF104)=0,"",SUM($Z104:AF104)),"")</f>
        <v>119</v>
      </c>
      <c r="AR104" s="34">
        <f>IF(AR$8&lt;=$AJ$8,IF(SUM($Z104:AG104)=0,"",SUM($Z104:AG104)),"")</f>
        <v>146</v>
      </c>
      <c r="AS104" s="34">
        <f>IF(AS$8&lt;=$AJ$8,IF(SUM($Z104:AH104)=0,"",SUM($Z104:AH104)),"")</f>
        <v>169</v>
      </c>
      <c r="AT104" s="34">
        <f>IF(AT$8&lt;=$AJ$8,IF(SUM($Z104:AI104)=0,"",SUM($Z104:AI104)),"")</f>
        <v>193</v>
      </c>
      <c r="AU104" s="34">
        <f>IF(AU$8&lt;=$AJ$8,IF(SUM($Z104:AJ104)=0,"",SUM($Z104:AJ104)),"")</f>
        <v>219</v>
      </c>
      <c r="AV104" s="34">
        <f>IF(AV$8&lt;=$AJ$8,IF(SUM($Z104:AK104)=0,"",SUM($Z104:AK104)),"")</f>
        <v>245</v>
      </c>
      <c r="AW104" s="34">
        <f>IF(AW$8&lt;=$AJ$8,IF(SUM($Z104:AL104)=0,"",SUM($Z104:AL104)),"")</f>
        <v>246</v>
      </c>
    </row>
    <row r="105" spans="2:53" ht="24" x14ac:dyDescent="0.25">
      <c r="C105" s="708"/>
      <c r="D105" s="686"/>
      <c r="E105" s="683"/>
      <c r="F105" s="686"/>
      <c r="G105" s="686"/>
      <c r="H105" s="686"/>
      <c r="I105" s="683"/>
      <c r="J105" s="710"/>
      <c r="K105" s="711"/>
      <c r="L105" s="710"/>
      <c r="M105" s="753"/>
      <c r="N105" s="753"/>
      <c r="O105" s="756"/>
      <c r="P105" s="757"/>
      <c r="Q105" s="711"/>
      <c r="R105" s="711"/>
      <c r="S105" s="711"/>
      <c r="T105" s="711"/>
      <c r="U105" s="755"/>
      <c r="V105" s="710"/>
      <c r="W105" s="710"/>
      <c r="X105" s="710"/>
      <c r="Y105" s="736"/>
      <c r="Z105" s="7" t="s">
        <v>42</v>
      </c>
      <c r="AA105" s="85"/>
      <c r="AB105" s="85"/>
      <c r="AC105" s="85"/>
      <c r="AD105" s="85"/>
      <c r="AE105" s="85"/>
      <c r="AF105" s="85"/>
      <c r="AG105" s="84"/>
      <c r="AH105" s="85"/>
      <c r="AI105" s="85"/>
      <c r="AJ105" s="85"/>
      <c r="AK105" s="85"/>
      <c r="AL105" s="86"/>
      <c r="AM105" s="751"/>
      <c r="AN105" s="34">
        <f>IF(AN$8&lt;=$AJ$8,SUM($Z105:AC105),"")</f>
        <v>0</v>
      </c>
      <c r="AO105" s="34">
        <f>IF(AO$8&lt;=$AJ$8,SUM($Z105:AD105),"")</f>
        <v>0</v>
      </c>
      <c r="AP105" s="34">
        <f>IF(AP$8&lt;=$AJ$8,SUM($Z105:AE105),"")</f>
        <v>0</v>
      </c>
      <c r="AQ105" s="34">
        <f>IF(AQ$8&lt;=$AJ$8,SUM($Z105:AF105),"")</f>
        <v>0</v>
      </c>
      <c r="AR105" s="34">
        <f>IF(AR$8&lt;=$AJ$8,SUM($Z105:AG105),"")</f>
        <v>0</v>
      </c>
      <c r="AS105" s="34">
        <f>IF(AS$8&lt;=$AJ$8,SUM($Z105:AH105),"")</f>
        <v>0</v>
      </c>
      <c r="AT105" s="34">
        <f>IF(AT$8&lt;=$AJ$8,SUM($Z105:AI105),"")</f>
        <v>0</v>
      </c>
      <c r="AU105" s="34">
        <f>IF(AU$8&lt;=$AJ$8,SUM($Z105:AJ105),"")</f>
        <v>0</v>
      </c>
      <c r="AV105" s="34">
        <f>IF(AV$8&lt;=$AJ$8,SUM($Z105:AK105),"")</f>
        <v>0</v>
      </c>
      <c r="AW105" s="34">
        <f>IF(AW$8&lt;=$AJ$8,SUM($Z105:AL105),"")</f>
        <v>0</v>
      </c>
    </row>
    <row r="106" spans="2:53" ht="24" x14ac:dyDescent="0.25">
      <c r="C106" s="708"/>
      <c r="D106" s="686"/>
      <c r="E106" s="683"/>
      <c r="F106" s="686"/>
      <c r="G106" s="686"/>
      <c r="H106" s="686"/>
      <c r="I106" s="683"/>
      <c r="J106" s="710"/>
      <c r="K106" s="711"/>
      <c r="L106" s="710"/>
      <c r="M106" s="753"/>
      <c r="N106" s="753"/>
      <c r="O106" s="756"/>
      <c r="P106" s="757"/>
      <c r="Q106" s="711"/>
      <c r="R106" s="711"/>
      <c r="S106" s="711"/>
      <c r="T106" s="711"/>
      <c r="U106" s="755"/>
      <c r="V106" s="710"/>
      <c r="W106" s="710"/>
      <c r="X106" s="710"/>
      <c r="Y106" s="736"/>
      <c r="Z106" s="7" t="s">
        <v>43</v>
      </c>
      <c r="AA106" s="87"/>
      <c r="AB106" s="87"/>
      <c r="AC106" s="87"/>
      <c r="AD106" s="87"/>
      <c r="AE106" s="87"/>
      <c r="AF106" s="87"/>
      <c r="AG106" s="87"/>
      <c r="AH106" s="87"/>
      <c r="AI106" s="87"/>
      <c r="AJ106" s="87"/>
      <c r="AK106" s="87"/>
      <c r="AL106" s="87"/>
      <c r="AM106" s="752"/>
      <c r="AN106" s="109">
        <f t="shared" ref="AN106:AW106" si="57">IF(AN$8&lt;=$AJ$8,IF(OR(AN104="",AN105=""),"",AN105/AN104),"")</f>
        <v>0</v>
      </c>
      <c r="AO106" s="109">
        <f t="shared" si="57"/>
        <v>0</v>
      </c>
      <c r="AP106" s="109">
        <f t="shared" si="57"/>
        <v>0</v>
      </c>
      <c r="AQ106" s="109">
        <f t="shared" si="57"/>
        <v>0</v>
      </c>
      <c r="AR106" s="109">
        <f t="shared" si="57"/>
        <v>0</v>
      </c>
      <c r="AS106" s="109">
        <f t="shared" si="57"/>
        <v>0</v>
      </c>
      <c r="AT106" s="109">
        <f t="shared" si="57"/>
        <v>0</v>
      </c>
      <c r="AU106" s="109">
        <f t="shared" si="57"/>
        <v>0</v>
      </c>
      <c r="AV106" s="109">
        <f t="shared" si="57"/>
        <v>0</v>
      </c>
      <c r="AW106" s="109">
        <f t="shared" si="57"/>
        <v>0</v>
      </c>
    </row>
    <row r="107" spans="2:53" ht="24" x14ac:dyDescent="0.25">
      <c r="C107" s="708"/>
      <c r="D107" s="686"/>
      <c r="E107" s="683"/>
      <c r="F107" s="686"/>
      <c r="G107" s="686"/>
      <c r="H107" s="686"/>
      <c r="I107" s="683"/>
      <c r="J107" s="710"/>
      <c r="K107" s="711"/>
      <c r="L107" s="710"/>
      <c r="M107" s="753"/>
      <c r="N107" s="753"/>
      <c r="O107" s="753" t="s">
        <v>45</v>
      </c>
      <c r="P107" s="754">
        <v>6385</v>
      </c>
      <c r="Q107" s="734">
        <v>0.4</v>
      </c>
      <c r="R107" s="711">
        <v>0.5</v>
      </c>
      <c r="S107" s="711">
        <v>0.75</v>
      </c>
      <c r="T107" s="711">
        <v>1</v>
      </c>
      <c r="U107" s="755">
        <f>100%/3</f>
        <v>0.33333333333333331</v>
      </c>
      <c r="V107" s="710"/>
      <c r="W107" s="710"/>
      <c r="X107" s="710"/>
      <c r="Y107" s="736" t="s">
        <v>45</v>
      </c>
      <c r="Z107" s="7" t="s">
        <v>41</v>
      </c>
      <c r="AA107" s="85">
        <v>179</v>
      </c>
      <c r="AB107" s="85">
        <v>332</v>
      </c>
      <c r="AC107" s="85">
        <v>323</v>
      </c>
      <c r="AD107" s="85">
        <v>282</v>
      </c>
      <c r="AE107" s="85">
        <v>528</v>
      </c>
      <c r="AF107" s="85">
        <v>578</v>
      </c>
      <c r="AG107" s="85">
        <v>583</v>
      </c>
      <c r="AH107" s="85">
        <v>573</v>
      </c>
      <c r="AI107" s="85">
        <v>528</v>
      </c>
      <c r="AJ107" s="85">
        <v>423</v>
      </c>
      <c r="AK107" s="85">
        <v>323</v>
      </c>
      <c r="AL107" s="86">
        <v>137</v>
      </c>
      <c r="AM107" s="750">
        <f>+P107*S107</f>
        <v>4788.75</v>
      </c>
      <c r="AN107" s="34">
        <f>IF(AN$8&lt;=$AJ$8,IF(SUM($Z107:AC107)=0,"",SUM($Z107:AC107)),"")</f>
        <v>834</v>
      </c>
      <c r="AO107" s="34">
        <f>IF(AO$8&lt;=$AJ$8,IF(SUM($Z107:AD107)=0,"",SUM($Z107:AD107)),"")</f>
        <v>1116</v>
      </c>
      <c r="AP107" s="34">
        <f>IF(AP$8&lt;=$AJ$8,IF(SUM($Z107:AE107)=0,"",SUM($Z107:AE107)),"")</f>
        <v>1644</v>
      </c>
      <c r="AQ107" s="34">
        <f>IF(AQ$8&lt;=$AJ$8,IF(SUM($Z107:AF107)=0,"",SUM($Z107:AF107)),"")</f>
        <v>2222</v>
      </c>
      <c r="AR107" s="34">
        <f>IF(AR$8&lt;=$AJ$8,IF(SUM($Z107:AG107)=0,"",SUM($Z107:AG107)),"")</f>
        <v>2805</v>
      </c>
      <c r="AS107" s="34">
        <f>IF(AS$8&lt;=$AJ$8,IF(SUM($Z107:AH107)=0,"",SUM($Z107:AH107)),"")</f>
        <v>3378</v>
      </c>
      <c r="AT107" s="34">
        <f>IF(AT$8&lt;=$AJ$8,IF(SUM($Z107:AI107)=0,"",SUM($Z107:AI107)),"")</f>
        <v>3906</v>
      </c>
      <c r="AU107" s="34">
        <f>IF(AU$8&lt;=$AJ$8,IF(SUM($Z107:AJ107)=0,"",SUM($Z107:AJ107)),"")</f>
        <v>4329</v>
      </c>
      <c r="AV107" s="34">
        <f>IF(AV$8&lt;=$AJ$8,IF(SUM($Z107:AK107)=0,"",SUM($Z107:AK107)),"")</f>
        <v>4652</v>
      </c>
      <c r="AW107" s="34">
        <f>IF(AW$8&lt;=$AJ$8,IF(SUM($Z107:AL107)=0,"",SUM($Z107:AL107)),"")</f>
        <v>4789</v>
      </c>
    </row>
    <row r="108" spans="2:53" ht="24" x14ac:dyDescent="0.25">
      <c r="C108" s="708"/>
      <c r="D108" s="686"/>
      <c r="E108" s="683"/>
      <c r="F108" s="686"/>
      <c r="G108" s="686"/>
      <c r="H108" s="686"/>
      <c r="I108" s="683"/>
      <c r="J108" s="710"/>
      <c r="K108" s="711"/>
      <c r="L108" s="710"/>
      <c r="M108" s="753"/>
      <c r="N108" s="753"/>
      <c r="O108" s="753"/>
      <c r="P108" s="754"/>
      <c r="Q108" s="734"/>
      <c r="R108" s="711"/>
      <c r="S108" s="711"/>
      <c r="T108" s="711"/>
      <c r="U108" s="755"/>
      <c r="V108" s="710"/>
      <c r="W108" s="710"/>
      <c r="X108" s="710"/>
      <c r="Y108" s="736"/>
      <c r="Z108" s="7" t="s">
        <v>42</v>
      </c>
      <c r="AA108" s="85"/>
      <c r="AB108" s="85"/>
      <c r="AC108" s="85"/>
      <c r="AD108" s="85"/>
      <c r="AE108" s="85"/>
      <c r="AF108" s="85"/>
      <c r="AG108" s="85"/>
      <c r="AH108" s="85"/>
      <c r="AI108" s="85"/>
      <c r="AJ108" s="85"/>
      <c r="AK108" s="85"/>
      <c r="AL108" s="86"/>
      <c r="AM108" s="751"/>
      <c r="AN108" s="34">
        <f>IF(AN$8&lt;=$AJ$8,SUM($Z108:AC108),"")</f>
        <v>0</v>
      </c>
      <c r="AO108" s="34">
        <f>IF(AO$8&lt;=$AJ$8,SUM($Z108:AD108),"")</f>
        <v>0</v>
      </c>
      <c r="AP108" s="34">
        <f>IF(AP$8&lt;=$AJ$8,SUM($Z108:AE108),"")</f>
        <v>0</v>
      </c>
      <c r="AQ108" s="34">
        <f>IF(AQ$8&lt;=$AJ$8,SUM($Z108:AF108),"")</f>
        <v>0</v>
      </c>
      <c r="AR108" s="34">
        <f>IF(AR$8&lt;=$AJ$8,SUM($Z108:AG108),"")</f>
        <v>0</v>
      </c>
      <c r="AS108" s="34">
        <f>IF(AS$8&lt;=$AJ$8,SUM($Z108:AH108),"")</f>
        <v>0</v>
      </c>
      <c r="AT108" s="34">
        <f>IF(AT$8&lt;=$AJ$8,SUM($Z108:AI108),"")</f>
        <v>0</v>
      </c>
      <c r="AU108" s="34">
        <f>IF(AU$8&lt;=$AJ$8,SUM($Z108:AJ108),"")</f>
        <v>0</v>
      </c>
      <c r="AV108" s="34">
        <f>IF(AV$8&lt;=$AJ$8,SUM($Z108:AK108),"")</f>
        <v>0</v>
      </c>
      <c r="AW108" s="34">
        <f>IF(AW$8&lt;=$AJ$8,SUM($Z108:AL108),"")</f>
        <v>0</v>
      </c>
    </row>
    <row r="109" spans="2:53" ht="24" x14ac:dyDescent="0.25">
      <c r="C109" s="708"/>
      <c r="D109" s="686"/>
      <c r="E109" s="683"/>
      <c r="F109" s="686"/>
      <c r="G109" s="686"/>
      <c r="H109" s="686"/>
      <c r="I109" s="683"/>
      <c r="J109" s="710"/>
      <c r="K109" s="711"/>
      <c r="L109" s="710"/>
      <c r="M109" s="753"/>
      <c r="N109" s="753"/>
      <c r="O109" s="753"/>
      <c r="P109" s="754"/>
      <c r="Q109" s="734"/>
      <c r="R109" s="711"/>
      <c r="S109" s="711"/>
      <c r="T109" s="711"/>
      <c r="U109" s="755"/>
      <c r="V109" s="710"/>
      <c r="W109" s="710"/>
      <c r="X109" s="710"/>
      <c r="Y109" s="736"/>
      <c r="Z109" s="7" t="s">
        <v>43</v>
      </c>
      <c r="AA109" s="87"/>
      <c r="AB109" s="87"/>
      <c r="AC109" s="87"/>
      <c r="AD109" s="87"/>
      <c r="AE109" s="87"/>
      <c r="AF109" s="87"/>
      <c r="AG109" s="87"/>
      <c r="AH109" s="87"/>
      <c r="AI109" s="87"/>
      <c r="AJ109" s="87"/>
      <c r="AK109" s="87"/>
      <c r="AL109" s="87"/>
      <c r="AM109" s="752"/>
      <c r="AN109" s="109">
        <f>IF(AN$8&lt;=$AJ$8,IF(OR(AN107="",AN108=""),"",AN108/AN107),"")</f>
        <v>0</v>
      </c>
      <c r="AO109" s="109">
        <f t="shared" ref="AO109:AW109" si="58">IF(AO$8&lt;=$AJ$8,IF(OR(AO107="",AO108=""),"",AO108/AO107),"")</f>
        <v>0</v>
      </c>
      <c r="AP109" s="109">
        <f t="shared" si="58"/>
        <v>0</v>
      </c>
      <c r="AQ109" s="109">
        <f t="shared" si="58"/>
        <v>0</v>
      </c>
      <c r="AR109" s="109">
        <f t="shared" si="58"/>
        <v>0</v>
      </c>
      <c r="AS109" s="109">
        <f t="shared" si="58"/>
        <v>0</v>
      </c>
      <c r="AT109" s="109">
        <f t="shared" si="58"/>
        <v>0</v>
      </c>
      <c r="AU109" s="109">
        <f t="shared" si="58"/>
        <v>0</v>
      </c>
      <c r="AV109" s="109">
        <f t="shared" si="58"/>
        <v>0</v>
      </c>
      <c r="AW109" s="109">
        <f t="shared" si="58"/>
        <v>0</v>
      </c>
    </row>
    <row r="110" spans="2:53" x14ac:dyDescent="0.25">
      <c r="C110" s="708"/>
      <c r="D110" s="686"/>
      <c r="E110" s="683"/>
      <c r="F110" s="687"/>
      <c r="G110" s="687"/>
      <c r="H110" s="687"/>
      <c r="I110" s="684"/>
      <c r="J110" s="53"/>
      <c r="K110" s="156"/>
      <c r="L110" s="156"/>
      <c r="M110" s="55"/>
      <c r="N110" s="55"/>
      <c r="O110" s="55"/>
      <c r="P110" s="55"/>
      <c r="Q110" s="56"/>
      <c r="R110" s="56"/>
      <c r="S110" s="56"/>
      <c r="T110" s="56"/>
      <c r="U110" s="50"/>
      <c r="V110" s="20"/>
      <c r="W110" s="147"/>
      <c r="X110" s="147"/>
      <c r="Y110" s="733"/>
      <c r="Z110" s="733"/>
      <c r="AA110" s="199"/>
      <c r="AB110" s="199"/>
      <c r="AC110" s="199"/>
      <c r="AD110" s="199"/>
      <c r="AE110" s="199"/>
      <c r="AF110" s="199"/>
      <c r="AG110" s="199"/>
      <c r="AH110" s="199"/>
      <c r="AI110" s="199"/>
      <c r="AJ110" s="199"/>
      <c r="AK110" s="199"/>
      <c r="AL110" s="199"/>
      <c r="AM110" s="200"/>
      <c r="AN110" s="51"/>
      <c r="AO110" s="51"/>
      <c r="AP110" s="51"/>
      <c r="AQ110" s="51"/>
      <c r="AR110" s="51"/>
      <c r="AS110" s="51"/>
      <c r="AT110" s="51"/>
      <c r="AU110" s="51"/>
      <c r="AV110" s="51"/>
      <c r="AW110" s="51"/>
    </row>
    <row r="111" spans="2:53" ht="108" x14ac:dyDescent="0.25">
      <c r="C111" s="709"/>
      <c r="D111" s="687"/>
      <c r="E111" s="684"/>
      <c r="F111" s="148" t="s">
        <v>115</v>
      </c>
      <c r="G111" s="148" t="s">
        <v>71</v>
      </c>
      <c r="H111" s="148" t="s">
        <v>72</v>
      </c>
      <c r="I111" s="157">
        <v>0.2</v>
      </c>
      <c r="J111" s="152" t="s">
        <v>73</v>
      </c>
      <c r="K111" s="153">
        <v>1</v>
      </c>
      <c r="L111" s="153">
        <v>1</v>
      </c>
      <c r="M111" s="151" t="s">
        <v>74</v>
      </c>
      <c r="N111" s="151" t="s">
        <v>75</v>
      </c>
      <c r="O111" s="40" t="s">
        <v>40</v>
      </c>
      <c r="P111" s="41">
        <v>469</v>
      </c>
      <c r="Q111" s="42">
        <v>0</v>
      </c>
      <c r="R111" s="42">
        <v>1</v>
      </c>
      <c r="S111" s="42">
        <v>1</v>
      </c>
      <c r="T111" s="42">
        <v>1</v>
      </c>
      <c r="U111" s="42">
        <v>1</v>
      </c>
      <c r="V111" s="152" t="s">
        <v>203</v>
      </c>
      <c r="W111" s="152" t="s">
        <v>76</v>
      </c>
      <c r="X111" s="152" t="s">
        <v>77</v>
      </c>
      <c r="Y111" s="758" t="s">
        <v>40</v>
      </c>
      <c r="Z111" s="759"/>
      <c r="AA111" s="222"/>
      <c r="AB111" s="222"/>
      <c r="AC111" s="223" t="s">
        <v>46</v>
      </c>
      <c r="AD111" s="222"/>
      <c r="AE111" s="222"/>
      <c r="AF111" s="222"/>
      <c r="AG111" s="222"/>
      <c r="AH111" s="222"/>
      <c r="AI111" s="222"/>
      <c r="AJ111" s="222"/>
      <c r="AK111" s="222"/>
      <c r="AL111" s="224"/>
      <c r="AM111" s="225">
        <v>1</v>
      </c>
      <c r="AN111" s="226" t="str">
        <f t="shared" ref="AN111:AW111" si="59">IF(AN$8&lt;=$AJ$8,AC111,"")</f>
        <v xml:space="preserve"> </v>
      </c>
      <c r="AO111" s="226">
        <f t="shared" si="59"/>
        <v>0</v>
      </c>
      <c r="AP111" s="226">
        <f t="shared" si="59"/>
        <v>0</v>
      </c>
      <c r="AQ111" s="226">
        <f t="shared" si="59"/>
        <v>0</v>
      </c>
      <c r="AR111" s="226">
        <f t="shared" si="59"/>
        <v>0</v>
      </c>
      <c r="AS111" s="226">
        <f t="shared" si="59"/>
        <v>0</v>
      </c>
      <c r="AT111" s="226">
        <f t="shared" si="59"/>
        <v>0</v>
      </c>
      <c r="AU111" s="226">
        <f t="shared" si="59"/>
        <v>0</v>
      </c>
      <c r="AV111" s="226">
        <f t="shared" si="59"/>
        <v>0</v>
      </c>
      <c r="AW111" s="226">
        <f t="shared" si="59"/>
        <v>0</v>
      </c>
      <c r="AY111" s="760"/>
      <c r="AZ111" s="760"/>
      <c r="BA111" s="760"/>
    </row>
    <row r="112" spans="2:53" ht="15" x14ac:dyDescent="0.25">
      <c r="C112" s="58"/>
      <c r="D112" s="107"/>
      <c r="E112" s="148"/>
      <c r="F112" s="148"/>
      <c r="G112" s="148"/>
      <c r="H112" s="148"/>
      <c r="I112" s="150">
        <f>+I111+I97+I59+I12</f>
        <v>0.7</v>
      </c>
      <c r="J112" s="53"/>
      <c r="K112" s="156"/>
      <c r="L112" s="50"/>
      <c r="M112" s="55"/>
      <c r="N112" s="55"/>
      <c r="O112" s="55"/>
      <c r="P112" s="55"/>
      <c r="Q112" s="50"/>
      <c r="R112" s="50"/>
      <c r="S112" s="50"/>
      <c r="T112" s="50"/>
      <c r="U112" s="50"/>
      <c r="V112" s="20"/>
      <c r="W112" s="147"/>
      <c r="X112" s="147"/>
      <c r="Y112" s="733"/>
      <c r="Z112" s="733"/>
      <c r="AA112" s="199"/>
      <c r="AB112" s="199"/>
      <c r="AC112" s="227"/>
      <c r="AD112" s="227"/>
      <c r="AE112" s="227"/>
      <c r="AF112" s="227"/>
      <c r="AG112" s="227"/>
      <c r="AH112" s="227"/>
      <c r="AI112" s="227"/>
      <c r="AJ112" s="227"/>
      <c r="AK112" s="227"/>
      <c r="AL112" s="227"/>
      <c r="AM112" s="200"/>
      <c r="AN112" s="51"/>
      <c r="AO112" s="51"/>
      <c r="AP112" s="51"/>
      <c r="AQ112" s="51"/>
      <c r="AR112" s="51"/>
      <c r="AS112" s="51"/>
      <c r="AT112" s="51"/>
      <c r="AU112" s="51"/>
      <c r="AV112" s="51"/>
      <c r="AW112" s="51"/>
      <c r="AY112" s="228"/>
      <c r="AZ112" s="228"/>
      <c r="BA112" s="228"/>
    </row>
    <row r="113" spans="3:53" ht="15" x14ac:dyDescent="0.25">
      <c r="C113" s="1"/>
      <c r="D113" s="2"/>
      <c r="E113" s="1"/>
      <c r="F113" s="3"/>
      <c r="J113" s="2"/>
      <c r="K113" s="3"/>
      <c r="P113" s="2"/>
      <c r="R113" s="8"/>
      <c r="S113" s="8"/>
      <c r="T113" s="8"/>
      <c r="V113" s="18"/>
      <c r="Z113" s="3"/>
      <c r="AA113" s="81"/>
      <c r="AB113" s="81"/>
      <c r="AC113" s="81"/>
      <c r="AD113" s="81"/>
      <c r="AE113" s="81"/>
      <c r="AF113" s="81"/>
      <c r="AG113" s="81"/>
      <c r="AH113" s="81"/>
      <c r="AI113" s="81"/>
      <c r="AJ113" s="81"/>
      <c r="AK113" s="81"/>
      <c r="AL113" s="81"/>
      <c r="AM113" s="82"/>
      <c r="AN113" s="10"/>
      <c r="AO113" s="10"/>
      <c r="AP113" s="10"/>
      <c r="AQ113" s="10"/>
      <c r="AR113" s="10"/>
      <c r="AS113" s="10"/>
      <c r="AT113" s="10"/>
      <c r="AU113" s="10"/>
      <c r="AV113" s="10"/>
      <c r="AW113" s="10"/>
      <c r="AY113" s="229"/>
      <c r="AZ113" s="230"/>
      <c r="BA113" s="231"/>
    </row>
    <row r="114" spans="3:53" ht="15" x14ac:dyDescent="0.25">
      <c r="C114" s="723" t="s">
        <v>107</v>
      </c>
      <c r="D114" s="723" t="s">
        <v>108</v>
      </c>
      <c r="E114" s="723" t="s">
        <v>109</v>
      </c>
      <c r="F114" s="723" t="s">
        <v>110</v>
      </c>
      <c r="G114" s="725" t="s">
        <v>90</v>
      </c>
      <c r="H114" s="725" t="s">
        <v>0</v>
      </c>
      <c r="I114" s="725" t="s">
        <v>1</v>
      </c>
      <c r="J114" s="725" t="s">
        <v>2</v>
      </c>
      <c r="K114" s="723" t="s">
        <v>3</v>
      </c>
      <c r="L114" s="723" t="s">
        <v>4</v>
      </c>
      <c r="M114" s="723" t="s">
        <v>5</v>
      </c>
      <c r="N114" s="723" t="s">
        <v>6</v>
      </c>
      <c r="O114" s="761" t="s">
        <v>7</v>
      </c>
      <c r="P114" s="762"/>
      <c r="Q114" s="725" t="s">
        <v>93</v>
      </c>
      <c r="R114" s="725" t="s">
        <v>94</v>
      </c>
      <c r="S114" s="725" t="s">
        <v>95</v>
      </c>
      <c r="T114" s="725" t="s">
        <v>96</v>
      </c>
      <c r="U114" s="763" t="s">
        <v>12</v>
      </c>
      <c r="V114" s="725" t="s">
        <v>13</v>
      </c>
      <c r="W114" s="725" t="s">
        <v>14</v>
      </c>
      <c r="X114" s="725" t="s">
        <v>15</v>
      </c>
      <c r="Y114" s="729" t="s">
        <v>16</v>
      </c>
      <c r="Z114" s="765"/>
      <c r="AA114" s="767" t="s">
        <v>261</v>
      </c>
      <c r="AB114" s="768"/>
      <c r="AC114" s="768"/>
      <c r="AD114" s="768"/>
      <c r="AE114" s="768"/>
      <c r="AF114" s="768"/>
      <c r="AG114" s="768"/>
      <c r="AH114" s="768"/>
      <c r="AI114" s="768"/>
      <c r="AJ114" s="768"/>
      <c r="AK114" s="768"/>
      <c r="AL114" s="768"/>
      <c r="AM114" s="769" t="s">
        <v>46</v>
      </c>
      <c r="AN114" s="154"/>
      <c r="AO114" s="154"/>
      <c r="AP114" s="154"/>
      <c r="AQ114" s="154"/>
      <c r="AR114" s="154"/>
      <c r="AS114" s="154"/>
      <c r="AT114" s="154"/>
      <c r="AU114" s="154"/>
      <c r="AV114" s="154"/>
      <c r="AW114" s="154"/>
      <c r="AY114" s="229"/>
      <c r="AZ114" s="230"/>
      <c r="BA114" s="231"/>
    </row>
    <row r="115" spans="3:53" ht="24" x14ac:dyDescent="0.25">
      <c r="C115" s="724"/>
      <c r="D115" s="724"/>
      <c r="E115" s="724"/>
      <c r="F115" s="724"/>
      <c r="G115" s="726"/>
      <c r="H115" s="726"/>
      <c r="I115" s="726"/>
      <c r="J115" s="726"/>
      <c r="K115" s="724"/>
      <c r="L115" s="724"/>
      <c r="M115" s="724"/>
      <c r="N115" s="724"/>
      <c r="O115" s="106" t="s">
        <v>18</v>
      </c>
      <c r="P115" s="106" t="s">
        <v>19</v>
      </c>
      <c r="Q115" s="726"/>
      <c r="R115" s="726"/>
      <c r="S115" s="726"/>
      <c r="T115" s="726"/>
      <c r="U115" s="764"/>
      <c r="V115" s="726"/>
      <c r="W115" s="726"/>
      <c r="X115" s="726"/>
      <c r="Y115" s="730"/>
      <c r="Z115" s="766"/>
      <c r="AA115" s="232" t="s">
        <v>20</v>
      </c>
      <c r="AB115" s="232" t="s">
        <v>21</v>
      </c>
      <c r="AC115" s="232" t="s">
        <v>22</v>
      </c>
      <c r="AD115" s="232" t="s">
        <v>23</v>
      </c>
      <c r="AE115" s="232" t="s">
        <v>24</v>
      </c>
      <c r="AF115" s="232" t="s">
        <v>25</v>
      </c>
      <c r="AG115" s="232" t="s">
        <v>26</v>
      </c>
      <c r="AH115" s="232" t="s">
        <v>27</v>
      </c>
      <c r="AI115" s="232" t="s">
        <v>28</v>
      </c>
      <c r="AJ115" s="232" t="s">
        <v>29</v>
      </c>
      <c r="AK115" s="232" t="s">
        <v>30</v>
      </c>
      <c r="AL115" s="232" t="s">
        <v>31</v>
      </c>
      <c r="AM115" s="770"/>
      <c r="AN115" s="155"/>
      <c r="AO115" s="155"/>
      <c r="AP115" s="155"/>
      <c r="AQ115" s="155"/>
      <c r="AR115" s="155"/>
      <c r="AS115" s="155"/>
      <c r="AT115" s="155"/>
      <c r="AU115" s="155"/>
      <c r="AV115" s="155"/>
      <c r="AW115" s="155"/>
      <c r="AY115" s="229"/>
      <c r="AZ115" s="230"/>
      <c r="BA115" s="231"/>
    </row>
    <row r="116" spans="3:53" ht="409.5" x14ac:dyDescent="0.25">
      <c r="C116" s="771" t="s">
        <v>116</v>
      </c>
      <c r="D116" s="685" t="s">
        <v>117</v>
      </c>
      <c r="E116" s="682">
        <v>0.3</v>
      </c>
      <c r="F116" s="148" t="s">
        <v>118</v>
      </c>
      <c r="G116" s="148" t="s">
        <v>119</v>
      </c>
      <c r="H116" s="148" t="s">
        <v>120</v>
      </c>
      <c r="I116" s="160">
        <v>0.01</v>
      </c>
      <c r="J116" s="233" t="s">
        <v>121</v>
      </c>
      <c r="K116" s="163">
        <v>1</v>
      </c>
      <c r="L116" s="163">
        <v>-0.5</v>
      </c>
      <c r="M116" s="173" t="s">
        <v>122</v>
      </c>
      <c r="N116" s="173" t="s">
        <v>123</v>
      </c>
      <c r="O116" s="173" t="s">
        <v>124</v>
      </c>
      <c r="P116" s="234">
        <v>11</v>
      </c>
      <c r="Q116" s="163">
        <v>-0.1</v>
      </c>
      <c r="R116" s="163">
        <v>-0.1</v>
      </c>
      <c r="S116" s="163">
        <v>-0.1</v>
      </c>
      <c r="T116" s="163">
        <v>-0.1</v>
      </c>
      <c r="U116" s="163">
        <v>1</v>
      </c>
      <c r="V116" s="158" t="s">
        <v>204</v>
      </c>
      <c r="W116" s="158" t="s">
        <v>125</v>
      </c>
      <c r="X116" s="158" t="s">
        <v>126</v>
      </c>
      <c r="Y116" s="774" t="s">
        <v>124</v>
      </c>
      <c r="Z116" s="735"/>
      <c r="AA116" s="235"/>
      <c r="AB116" s="235"/>
      <c r="AC116" s="235" t="s">
        <v>46</v>
      </c>
      <c r="AD116" s="235"/>
      <c r="AE116" s="235"/>
      <c r="AF116" s="235"/>
      <c r="AG116" s="235"/>
      <c r="AH116" s="235"/>
      <c r="AI116" s="235"/>
      <c r="AJ116" s="235"/>
      <c r="AK116" s="236"/>
      <c r="AL116" s="236"/>
      <c r="AM116" s="237">
        <v>3</v>
      </c>
      <c r="AN116" s="238">
        <v>1</v>
      </c>
      <c r="AO116" s="166"/>
      <c r="AP116" s="166"/>
      <c r="AQ116" s="166"/>
      <c r="AR116" s="166"/>
      <c r="AS116" s="166"/>
      <c r="AT116" s="166"/>
      <c r="AU116" s="166"/>
      <c r="AV116" s="166"/>
      <c r="AW116" s="166"/>
      <c r="AY116" s="229"/>
      <c r="AZ116" s="230"/>
      <c r="BA116" s="231"/>
    </row>
    <row r="117" spans="3:53" ht="15" x14ac:dyDescent="0.25">
      <c r="C117" s="772"/>
      <c r="D117" s="686"/>
      <c r="E117" s="683"/>
      <c r="F117" s="148"/>
      <c r="G117" s="17"/>
      <c r="H117" s="148"/>
      <c r="I117" s="149"/>
      <c r="J117" s="59"/>
      <c r="K117" s="50"/>
      <c r="L117" s="50"/>
      <c r="M117" s="55"/>
      <c r="N117" s="55"/>
      <c r="O117" s="55"/>
      <c r="P117" s="55"/>
      <c r="Q117" s="50"/>
      <c r="R117" s="50"/>
      <c r="S117" s="50"/>
      <c r="T117" s="50"/>
      <c r="U117" s="50"/>
      <c r="V117" s="20"/>
      <c r="W117" s="147"/>
      <c r="X117" s="147"/>
      <c r="Y117" s="775"/>
      <c r="Z117" s="775"/>
      <c r="AA117" s="239"/>
      <c r="AB117" s="239"/>
      <c r="AC117" s="239"/>
      <c r="AD117" s="239"/>
      <c r="AE117" s="239"/>
      <c r="AF117" s="239"/>
      <c r="AG117" s="239"/>
      <c r="AH117" s="239"/>
      <c r="AI117" s="239"/>
      <c r="AJ117" s="239"/>
      <c r="AK117" s="240"/>
      <c r="AL117" s="240"/>
      <c r="AM117" s="241"/>
      <c r="AN117" s="60"/>
      <c r="AO117" s="60"/>
      <c r="AP117" s="60"/>
      <c r="AQ117" s="60"/>
      <c r="AR117" s="60"/>
      <c r="AS117" s="60"/>
      <c r="AT117" s="60"/>
      <c r="AU117" s="60"/>
      <c r="AV117" s="60"/>
      <c r="AW117" s="60"/>
      <c r="AY117" s="229"/>
      <c r="AZ117" s="230"/>
      <c r="BA117" s="231"/>
    </row>
    <row r="118" spans="3:53" ht="72" x14ac:dyDescent="0.25">
      <c r="C118" s="772"/>
      <c r="D118" s="686"/>
      <c r="E118" s="683"/>
      <c r="F118" s="148" t="s">
        <v>127</v>
      </c>
      <c r="G118" s="148" t="s">
        <v>78</v>
      </c>
      <c r="H118" s="148" t="s">
        <v>79</v>
      </c>
      <c r="I118" s="160">
        <v>0.02</v>
      </c>
      <c r="J118" s="710" t="s">
        <v>80</v>
      </c>
      <c r="K118" s="711">
        <v>1</v>
      </c>
      <c r="L118" s="710" t="s">
        <v>81</v>
      </c>
      <c r="M118" s="710" t="s">
        <v>82</v>
      </c>
      <c r="N118" s="753" t="s">
        <v>83</v>
      </c>
      <c r="O118" s="753" t="s">
        <v>40</v>
      </c>
      <c r="P118" s="757">
        <v>4</v>
      </c>
      <c r="Q118" s="757">
        <v>4</v>
      </c>
      <c r="R118" s="757">
        <v>4</v>
      </c>
      <c r="S118" s="757">
        <v>4</v>
      </c>
      <c r="T118" s="757">
        <v>4</v>
      </c>
      <c r="U118" s="711">
        <v>1</v>
      </c>
      <c r="V118" s="710" t="s">
        <v>205</v>
      </c>
      <c r="W118" s="710" t="s">
        <v>84</v>
      </c>
      <c r="X118" s="710" t="s">
        <v>77</v>
      </c>
      <c r="Y118" s="736" t="s">
        <v>40</v>
      </c>
      <c r="Z118" s="7" t="s">
        <v>41</v>
      </c>
      <c r="AA118" s="38"/>
      <c r="AB118" s="38"/>
      <c r="AC118" s="38">
        <v>1</v>
      </c>
      <c r="AD118" s="38"/>
      <c r="AE118" s="38"/>
      <c r="AF118" s="38">
        <v>1</v>
      </c>
      <c r="AG118" s="38"/>
      <c r="AH118" s="38"/>
      <c r="AI118" s="38">
        <v>1</v>
      </c>
      <c r="AJ118" s="38"/>
      <c r="AK118" s="39"/>
      <c r="AL118" s="39">
        <v>1</v>
      </c>
      <c r="AM118" s="776">
        <f>SUM(AA118:AL118)</f>
        <v>4</v>
      </c>
      <c r="AN118" s="34">
        <f>IF(AN$8&lt;=$AJ$8,IF(SUM($Z118:AC118)=0,"",SUM($Z118:AC118)),"")</f>
        <v>1</v>
      </c>
      <c r="AO118" s="34">
        <f>IF(AO$8&lt;=$AJ$8,IF(SUM($Z118:AD118)=0,"",SUM($Z118:AD118)),"")</f>
        <v>1</v>
      </c>
      <c r="AP118" s="34">
        <f>IF(AP$8&lt;=$AJ$8,IF(SUM($Z118:AE118)=0,"",SUM($Z118:AE118)),"")</f>
        <v>1</v>
      </c>
      <c r="AQ118" s="34">
        <f>IF(AQ$8&lt;=$AJ$8,IF(SUM($Z118:AF118)=0,"",SUM($Z118:AF118)),"")</f>
        <v>2</v>
      </c>
      <c r="AR118" s="34">
        <f>IF(AR$8&lt;=$AJ$8,IF(SUM($Z118:AG118)=0,"",SUM($Z118:AG118)),"")</f>
        <v>2</v>
      </c>
      <c r="AS118" s="34">
        <f>IF(AS$8&lt;=$AJ$8,IF(SUM($Z118:AH118)=0,"",SUM($Z118:AH118)),"")</f>
        <v>2</v>
      </c>
      <c r="AT118" s="34">
        <f>IF(AT$8&lt;=$AJ$8,IF(SUM($Z118:AI118)=0,"",SUM($Z118:AI118)),"")</f>
        <v>3</v>
      </c>
      <c r="AU118" s="34">
        <f>IF(AU$8&lt;=$AJ$8,IF(SUM($Z118:AJ118)=0,"",SUM($Z118:AJ118)),"")</f>
        <v>3</v>
      </c>
      <c r="AV118" s="34">
        <f>IF(AV$8&lt;=$AJ$8,IF(SUM($Z118:AK118)=0,"",SUM($Z118:AK118)),"")</f>
        <v>3</v>
      </c>
      <c r="AW118" s="34">
        <f>IF(AW$8&lt;=$AJ$8,IF(SUM($Z118:AL118)=0,"",SUM($Z118:AL118)),"")</f>
        <v>4</v>
      </c>
      <c r="AY118" s="242"/>
      <c r="AZ118" s="243"/>
      <c r="BA118" s="244"/>
    </row>
    <row r="119" spans="3:53" ht="24" x14ac:dyDescent="0.25">
      <c r="C119" s="772"/>
      <c r="D119" s="686"/>
      <c r="E119" s="683"/>
      <c r="F119" s="148"/>
      <c r="G119" s="148"/>
      <c r="H119" s="158"/>
      <c r="I119" s="161"/>
      <c r="J119" s="710"/>
      <c r="K119" s="711"/>
      <c r="L119" s="710"/>
      <c r="M119" s="710"/>
      <c r="N119" s="753"/>
      <c r="O119" s="753"/>
      <c r="P119" s="757"/>
      <c r="Q119" s="757"/>
      <c r="R119" s="757"/>
      <c r="S119" s="757"/>
      <c r="T119" s="757"/>
      <c r="U119" s="711"/>
      <c r="V119" s="710"/>
      <c r="W119" s="710"/>
      <c r="X119" s="710"/>
      <c r="Y119" s="736"/>
      <c r="Z119" s="7" t="s">
        <v>42</v>
      </c>
      <c r="AA119" s="90"/>
      <c r="AB119" s="90"/>
      <c r="AC119" s="90"/>
      <c r="AD119" s="90"/>
      <c r="AE119" s="90"/>
      <c r="AF119" s="90"/>
      <c r="AG119" s="90"/>
      <c r="AH119" s="90"/>
      <c r="AI119" s="90"/>
      <c r="AJ119" s="90"/>
      <c r="AK119" s="91"/>
      <c r="AL119" s="91"/>
      <c r="AM119" s="777"/>
      <c r="AN119" s="34">
        <f>IF(AN$8&lt;=$AJ$8,SUM($Z119:AC119),"")</f>
        <v>0</v>
      </c>
      <c r="AO119" s="34">
        <f>IF(AO$8&lt;=$AJ$8,SUM($Z119:AD119),"")</f>
        <v>0</v>
      </c>
      <c r="AP119" s="34">
        <f>IF(AP$8&lt;=$AJ$8,SUM($Z119:AE119),"")</f>
        <v>0</v>
      </c>
      <c r="AQ119" s="34">
        <f>IF(AQ$8&lt;=$AJ$8,SUM($Z119:AF119),"")</f>
        <v>0</v>
      </c>
      <c r="AR119" s="34">
        <f>IF(AR$8&lt;=$AJ$8,SUM($Z119:AG119),"")</f>
        <v>0</v>
      </c>
      <c r="AS119" s="34">
        <f>IF(AS$8&lt;=$AJ$8,SUM($Z119:AH119),"")</f>
        <v>0</v>
      </c>
      <c r="AT119" s="34">
        <f>IF(AT$8&lt;=$AJ$8,SUM($Z119:AI119),"")</f>
        <v>0</v>
      </c>
      <c r="AU119" s="34">
        <f>IF(AU$8&lt;=$AJ$8,SUM($Z119:AJ119),"")</f>
        <v>0</v>
      </c>
      <c r="AV119" s="34">
        <f>IF(AV$8&lt;=$AJ$8,SUM($Z119:AK119),"")</f>
        <v>0</v>
      </c>
      <c r="AW119" s="34">
        <f>IF(AW$8&lt;=$AJ$8,SUM($Z119:AL119),"")</f>
        <v>0</v>
      </c>
    </row>
    <row r="120" spans="3:53" ht="24" x14ac:dyDescent="0.25">
      <c r="C120" s="772"/>
      <c r="D120" s="686"/>
      <c r="E120" s="683"/>
      <c r="F120" s="148"/>
      <c r="G120" s="148"/>
      <c r="H120" s="158"/>
      <c r="I120" s="161"/>
      <c r="J120" s="710"/>
      <c r="K120" s="711"/>
      <c r="L120" s="710"/>
      <c r="M120" s="710"/>
      <c r="N120" s="753"/>
      <c r="O120" s="753"/>
      <c r="P120" s="757"/>
      <c r="Q120" s="757"/>
      <c r="R120" s="757"/>
      <c r="S120" s="757"/>
      <c r="T120" s="757"/>
      <c r="U120" s="711"/>
      <c r="V120" s="710"/>
      <c r="W120" s="710"/>
      <c r="X120" s="710"/>
      <c r="Y120" s="736"/>
      <c r="Z120" s="7" t="s">
        <v>43</v>
      </c>
      <c r="AA120" s="90"/>
      <c r="AB120" s="90"/>
      <c r="AC120" s="110"/>
      <c r="AD120" s="90"/>
      <c r="AE120" s="90"/>
      <c r="AF120" s="90"/>
      <c r="AG120" s="90"/>
      <c r="AH120" s="90"/>
      <c r="AI120" s="90"/>
      <c r="AJ120" s="90"/>
      <c r="AK120" s="91"/>
      <c r="AL120" s="91"/>
      <c r="AM120" s="778"/>
      <c r="AN120" s="109">
        <f t="shared" ref="AN120:AW120" si="60">IF(AN$8&lt;=$AJ$8,IF(OR(AN118="",AN119=""),"",AN119/AN118),"")</f>
        <v>0</v>
      </c>
      <c r="AO120" s="109">
        <f t="shared" si="60"/>
        <v>0</v>
      </c>
      <c r="AP120" s="109">
        <f t="shared" si="60"/>
        <v>0</v>
      </c>
      <c r="AQ120" s="109">
        <f t="shared" si="60"/>
        <v>0</v>
      </c>
      <c r="AR120" s="109">
        <f t="shared" si="60"/>
        <v>0</v>
      </c>
      <c r="AS120" s="109">
        <f t="shared" si="60"/>
        <v>0</v>
      </c>
      <c r="AT120" s="109">
        <f t="shared" si="60"/>
        <v>0</v>
      </c>
      <c r="AU120" s="109">
        <f t="shared" si="60"/>
        <v>0</v>
      </c>
      <c r="AV120" s="109">
        <f t="shared" si="60"/>
        <v>0</v>
      </c>
      <c r="AW120" s="109">
        <f t="shared" si="60"/>
        <v>0</v>
      </c>
    </row>
    <row r="121" spans="3:53" x14ac:dyDescent="0.25">
      <c r="C121" s="772"/>
      <c r="D121" s="686"/>
      <c r="E121" s="683"/>
      <c r="F121" s="148"/>
      <c r="G121" s="17"/>
      <c r="H121" s="158"/>
      <c r="I121" s="149"/>
      <c r="J121" s="53"/>
      <c r="K121" s="147"/>
      <c r="L121" s="61"/>
      <c r="M121" s="62"/>
      <c r="N121" s="55"/>
      <c r="O121" s="55"/>
      <c r="P121" s="55"/>
      <c r="Q121" s="63"/>
      <c r="R121" s="63"/>
      <c r="S121" s="63"/>
      <c r="T121" s="63"/>
      <c r="U121" s="50"/>
      <c r="V121" s="20"/>
      <c r="W121" s="147"/>
      <c r="X121" s="32"/>
      <c r="Y121" s="733"/>
      <c r="Z121" s="733"/>
      <c r="AA121" s="245"/>
      <c r="AB121" s="245"/>
      <c r="AC121" s="245"/>
      <c r="AD121" s="245"/>
      <c r="AE121" s="245"/>
      <c r="AF121" s="245"/>
      <c r="AG121" s="245"/>
      <c r="AH121" s="245"/>
      <c r="AI121" s="245"/>
      <c r="AJ121" s="245"/>
      <c r="AK121" s="246"/>
      <c r="AL121" s="246"/>
      <c r="AM121" s="200"/>
      <c r="AN121" s="51"/>
      <c r="AO121" s="51"/>
      <c r="AP121" s="51"/>
      <c r="AQ121" s="51"/>
      <c r="AR121" s="51"/>
      <c r="AS121" s="51"/>
      <c r="AT121" s="51"/>
      <c r="AU121" s="51"/>
      <c r="AV121" s="51"/>
      <c r="AW121" s="51"/>
    </row>
    <row r="122" spans="3:53" x14ac:dyDescent="0.25">
      <c r="C122" s="772"/>
      <c r="D122" s="686"/>
      <c r="E122" s="683"/>
      <c r="F122" s="685" t="s">
        <v>128</v>
      </c>
      <c r="G122" s="685" t="s">
        <v>85</v>
      </c>
      <c r="H122" s="685" t="s">
        <v>97</v>
      </c>
      <c r="I122" s="779">
        <v>0.02</v>
      </c>
      <c r="J122" s="685" t="s">
        <v>86</v>
      </c>
      <c r="K122" s="682">
        <v>0.25</v>
      </c>
      <c r="L122" s="682">
        <v>0.8</v>
      </c>
      <c r="M122" s="739" t="s">
        <v>87</v>
      </c>
      <c r="N122" s="739" t="s">
        <v>88</v>
      </c>
      <c r="O122" s="685" t="s">
        <v>186</v>
      </c>
      <c r="P122" s="159">
        <v>16.2</v>
      </c>
      <c r="Q122" s="682">
        <v>-0.2</v>
      </c>
      <c r="R122" s="682">
        <v>-0.2</v>
      </c>
      <c r="S122" s="682">
        <v>-0.2</v>
      </c>
      <c r="T122" s="682">
        <v>-0.2</v>
      </c>
      <c r="U122" s="682">
        <v>1</v>
      </c>
      <c r="V122" s="685" t="s">
        <v>206</v>
      </c>
      <c r="W122" s="685" t="s">
        <v>89</v>
      </c>
      <c r="X122" s="685" t="s">
        <v>39</v>
      </c>
      <c r="Y122" s="774" t="s">
        <v>40</v>
      </c>
      <c r="Z122" s="735"/>
      <c r="AA122" s="27"/>
      <c r="AB122" s="27"/>
      <c r="AC122" s="27"/>
      <c r="AD122" s="27"/>
      <c r="AE122" s="27"/>
      <c r="AF122" s="27"/>
      <c r="AG122" s="27"/>
      <c r="AH122" s="27"/>
      <c r="AI122" s="27"/>
      <c r="AJ122" s="27"/>
      <c r="AK122" s="28"/>
      <c r="AL122" s="28"/>
      <c r="AM122" s="247">
        <v>15</v>
      </c>
      <c r="AN122" s="238" t="e">
        <f>IF(AN$8&lt;=$AJ$8,AVERAGE($Z122:AC122),"")</f>
        <v>#DIV/0!</v>
      </c>
      <c r="AO122" s="238" t="e">
        <f>IF(AO$8&lt;=$AJ$8,AVERAGE($Z122:AD122),"")</f>
        <v>#DIV/0!</v>
      </c>
      <c r="AP122" s="238" t="e">
        <f>IF(AP$8&lt;=$AJ$8,AVERAGE($Z122:AE122),"")</f>
        <v>#DIV/0!</v>
      </c>
      <c r="AQ122" s="238" t="e">
        <f>IF(AQ$8&lt;=$AJ$8,AVERAGE($Z122:AF122),"")</f>
        <v>#DIV/0!</v>
      </c>
      <c r="AR122" s="238" t="e">
        <f>IF(AR$8&lt;=$AJ$8,AVERAGE($Z122:AG122),"")</f>
        <v>#DIV/0!</v>
      </c>
      <c r="AS122" s="238" t="e">
        <f>IF(AS$8&lt;=$AJ$8,AVERAGE($Z122:AH122),"")</f>
        <v>#DIV/0!</v>
      </c>
      <c r="AT122" s="238" t="e">
        <f>IF(AT$8&lt;=$AJ$8,AVERAGE($Z122:AI122),"")</f>
        <v>#DIV/0!</v>
      </c>
      <c r="AU122" s="238" t="e">
        <f>IF(AU$8&lt;=$AJ$8,AVERAGE($Z122:AJ122),"")</f>
        <v>#DIV/0!</v>
      </c>
      <c r="AV122" s="238" t="e">
        <f>IF(AV$8&lt;=$AJ$8,AVERAGE($Z122:AK122),"")</f>
        <v>#DIV/0!</v>
      </c>
      <c r="AW122" s="238" t="e">
        <f>IF(AW$8&lt;=$AJ$8,AVERAGE($Z122:AL122),"")</f>
        <v>#DIV/0!</v>
      </c>
      <c r="AX122" s="248"/>
      <c r="AY122" s="249"/>
      <c r="AZ122" s="249"/>
      <c r="BA122" s="249"/>
    </row>
    <row r="123" spans="3:53" x14ac:dyDescent="0.25">
      <c r="C123" s="772"/>
      <c r="D123" s="686"/>
      <c r="E123" s="683"/>
      <c r="F123" s="686"/>
      <c r="G123" s="686"/>
      <c r="H123" s="686"/>
      <c r="I123" s="780"/>
      <c r="J123" s="686"/>
      <c r="K123" s="683"/>
      <c r="L123" s="683"/>
      <c r="M123" s="740"/>
      <c r="N123" s="740"/>
      <c r="O123" s="686"/>
      <c r="P123" s="148">
        <v>10.4</v>
      </c>
      <c r="Q123" s="683"/>
      <c r="R123" s="683"/>
      <c r="S123" s="683"/>
      <c r="T123" s="683"/>
      <c r="U123" s="683"/>
      <c r="V123" s="686"/>
      <c r="W123" s="686"/>
      <c r="X123" s="686"/>
      <c r="Y123" s="774" t="s">
        <v>44</v>
      </c>
      <c r="Z123" s="735"/>
      <c r="AA123" s="92"/>
      <c r="AB123" s="92"/>
      <c r="AC123" s="92" t="s">
        <v>46</v>
      </c>
      <c r="AD123" s="92"/>
      <c r="AE123" s="92"/>
      <c r="AF123" s="92"/>
      <c r="AG123" s="92"/>
      <c r="AH123" s="92"/>
      <c r="AI123" s="92"/>
      <c r="AJ123" s="92"/>
      <c r="AK123" s="93"/>
      <c r="AL123" s="93"/>
      <c r="AM123" s="94">
        <v>8</v>
      </c>
      <c r="AN123" s="238" t="e">
        <f>IF(AN$8&lt;=$AJ$8,AVERAGE($Z123:AC123),"")</f>
        <v>#DIV/0!</v>
      </c>
      <c r="AO123" s="238" t="e">
        <f>IF(AO$8&lt;=$AJ$8,AVERAGE($Z123:AD123),"")</f>
        <v>#DIV/0!</v>
      </c>
      <c r="AP123" s="238" t="e">
        <f>IF(AP$8&lt;=$AJ$8,AVERAGE($Z123:AE123),"")</f>
        <v>#DIV/0!</v>
      </c>
      <c r="AQ123" s="238" t="e">
        <f>IF(AQ$8&lt;=$AJ$8,AVERAGE($Z123:AF123),"")</f>
        <v>#DIV/0!</v>
      </c>
      <c r="AR123" s="238" t="e">
        <f>IF(AR$8&lt;=$AJ$8,AVERAGE($Z123:AG123),"")</f>
        <v>#DIV/0!</v>
      </c>
      <c r="AS123" s="238" t="e">
        <f>IF(AS$8&lt;=$AJ$8,AVERAGE($Z123:AH123),"")</f>
        <v>#DIV/0!</v>
      </c>
      <c r="AT123" s="238" t="e">
        <f>IF(AT$8&lt;=$AJ$8,AVERAGE($Z123:AI123),"")</f>
        <v>#DIV/0!</v>
      </c>
      <c r="AU123" s="238" t="e">
        <f>IF(AU$8&lt;=$AJ$8,AVERAGE($Z123:AJ123),"")</f>
        <v>#DIV/0!</v>
      </c>
      <c r="AV123" s="238" t="e">
        <f>IF(AV$8&lt;=$AJ$8,AVERAGE($Z123:AK123),"")</f>
        <v>#DIV/0!</v>
      </c>
      <c r="AW123" s="238" t="e">
        <f>IF(AW$8&lt;=$AJ$8,AVERAGE($Z123:AL123),"")</f>
        <v>#DIV/0!</v>
      </c>
      <c r="AX123" s="248"/>
      <c r="AY123" s="249"/>
      <c r="AZ123" s="249"/>
      <c r="BA123" s="249"/>
    </row>
    <row r="124" spans="3:53" x14ac:dyDescent="0.25">
      <c r="C124" s="772"/>
      <c r="D124" s="686"/>
      <c r="E124" s="683"/>
      <c r="F124" s="686"/>
      <c r="G124" s="686"/>
      <c r="H124" s="686"/>
      <c r="I124" s="780"/>
      <c r="J124" s="687"/>
      <c r="K124" s="684"/>
      <c r="L124" s="684"/>
      <c r="M124" s="741"/>
      <c r="N124" s="741"/>
      <c r="O124" s="687"/>
      <c r="P124" s="29">
        <f>6*30</f>
        <v>180</v>
      </c>
      <c r="Q124" s="684"/>
      <c r="R124" s="684"/>
      <c r="S124" s="684"/>
      <c r="T124" s="684"/>
      <c r="U124" s="684"/>
      <c r="V124" s="687"/>
      <c r="W124" s="687"/>
      <c r="X124" s="687"/>
      <c r="Y124" s="774" t="s">
        <v>45</v>
      </c>
      <c r="Z124" s="735"/>
      <c r="AA124" s="250"/>
      <c r="AB124" s="250"/>
      <c r="AC124" s="250" t="s">
        <v>46</v>
      </c>
      <c r="AD124" s="250"/>
      <c r="AE124" s="250"/>
      <c r="AF124" s="250"/>
      <c r="AG124" s="250"/>
      <c r="AH124" s="250"/>
      <c r="AI124" s="250"/>
      <c r="AJ124" s="250"/>
      <c r="AK124" s="251"/>
      <c r="AL124" s="251"/>
      <c r="AM124" s="252">
        <v>48</v>
      </c>
      <c r="AN124" s="238" t="e">
        <f>IF(AN$8&lt;=$AJ$8,AVERAGE($Z124:AC124),"")</f>
        <v>#DIV/0!</v>
      </c>
      <c r="AO124" s="238" t="e">
        <f>IF(AO$8&lt;=$AJ$8,AVERAGE($Z124:AD124),"")</f>
        <v>#DIV/0!</v>
      </c>
      <c r="AP124" s="238" t="e">
        <f>IF(AP$8&lt;=$AJ$8,AVERAGE($Z124:AE124),"")</f>
        <v>#DIV/0!</v>
      </c>
      <c r="AQ124" s="238" t="e">
        <f>IF(AQ$8&lt;=$AJ$8,AVERAGE($Z124:AF124),"")</f>
        <v>#DIV/0!</v>
      </c>
      <c r="AR124" s="238" t="e">
        <f>IF(AR$8&lt;=$AJ$8,AVERAGE($Z124:AG124),"")</f>
        <v>#DIV/0!</v>
      </c>
      <c r="AS124" s="238" t="e">
        <f>IF(AS$8&lt;=$AJ$8,AVERAGE($Z124:AH124),"")</f>
        <v>#DIV/0!</v>
      </c>
      <c r="AT124" s="238" t="e">
        <f>IF(AT$8&lt;=$AJ$8,AVERAGE($Z124:AI124),"")</f>
        <v>#DIV/0!</v>
      </c>
      <c r="AU124" s="238" t="e">
        <f>IF(AU$8&lt;=$AJ$8,AVERAGE($Z124:AJ124),"")</f>
        <v>#DIV/0!</v>
      </c>
      <c r="AV124" s="238" t="e">
        <f>IF(AV$8&lt;=$AJ$8,AVERAGE($Z124:AK124),"")</f>
        <v>#DIV/0!</v>
      </c>
      <c r="AW124" s="238" t="e">
        <f>IF(AW$8&lt;=$AJ$8,AVERAGE($Z124:AL124),"")</f>
        <v>#DIV/0!</v>
      </c>
      <c r="AX124" s="248"/>
      <c r="AY124" s="249"/>
      <c r="AZ124" s="249"/>
      <c r="BA124" s="249"/>
    </row>
    <row r="125" spans="3:53" x14ac:dyDescent="0.25">
      <c r="C125" s="772"/>
      <c r="D125" s="686"/>
      <c r="E125" s="683"/>
      <c r="F125" s="686"/>
      <c r="G125" s="686"/>
      <c r="H125" s="686"/>
      <c r="I125" s="780"/>
      <c r="J125" s="149"/>
      <c r="K125" s="20"/>
      <c r="L125" s="20"/>
      <c r="M125" s="26"/>
      <c r="N125" s="26"/>
      <c r="O125" s="147"/>
      <c r="P125" s="30"/>
      <c r="Q125" s="20"/>
      <c r="R125" s="20"/>
      <c r="S125" s="20"/>
      <c r="T125" s="20"/>
      <c r="U125" s="20"/>
      <c r="V125" s="20"/>
      <c r="W125" s="147"/>
      <c r="X125" s="147"/>
      <c r="Y125" s="782"/>
      <c r="Z125" s="782"/>
      <c r="AA125" s="239"/>
      <c r="AB125" s="239"/>
      <c r="AC125" s="239"/>
      <c r="AD125" s="239"/>
      <c r="AE125" s="239"/>
      <c r="AF125" s="239"/>
      <c r="AG125" s="239"/>
      <c r="AH125" s="239"/>
      <c r="AI125" s="239"/>
      <c r="AJ125" s="239"/>
      <c r="AK125" s="240"/>
      <c r="AL125" s="240"/>
      <c r="AM125" s="253"/>
      <c r="AN125" s="31"/>
      <c r="AO125" s="31"/>
      <c r="AP125" s="31"/>
      <c r="AQ125" s="31"/>
      <c r="AR125" s="31"/>
      <c r="AS125" s="31"/>
      <c r="AT125" s="31"/>
      <c r="AU125" s="31"/>
      <c r="AV125" s="31"/>
      <c r="AW125" s="254"/>
    </row>
    <row r="126" spans="3:53" ht="168" x14ac:dyDescent="0.25">
      <c r="C126" s="772"/>
      <c r="D126" s="686"/>
      <c r="E126" s="683"/>
      <c r="F126" s="686"/>
      <c r="G126" s="686"/>
      <c r="H126" s="686"/>
      <c r="I126" s="780"/>
      <c r="J126" s="151" t="s">
        <v>129</v>
      </c>
      <c r="K126" s="153">
        <v>0.25</v>
      </c>
      <c r="L126" s="153">
        <v>1</v>
      </c>
      <c r="M126" s="151" t="s">
        <v>87</v>
      </c>
      <c r="N126" s="151" t="s">
        <v>130</v>
      </c>
      <c r="O126" s="151" t="s">
        <v>124</v>
      </c>
      <c r="P126" s="167"/>
      <c r="Q126" s="153">
        <v>1</v>
      </c>
      <c r="R126" s="153">
        <v>1</v>
      </c>
      <c r="S126" s="153">
        <v>1</v>
      </c>
      <c r="T126" s="153">
        <v>1</v>
      </c>
      <c r="U126" s="153">
        <v>1</v>
      </c>
      <c r="V126" s="152" t="s">
        <v>217</v>
      </c>
      <c r="W126" s="152" t="s">
        <v>131</v>
      </c>
      <c r="X126" s="152" t="s">
        <v>132</v>
      </c>
      <c r="Y126" s="774" t="s">
        <v>124</v>
      </c>
      <c r="Z126" s="735"/>
      <c r="AA126" s="255"/>
      <c r="AB126" s="256"/>
      <c r="AC126" s="256"/>
      <c r="AD126" s="256"/>
      <c r="AE126" s="256"/>
      <c r="AF126" s="256"/>
      <c r="AG126" s="256"/>
      <c r="AH126" s="256"/>
      <c r="AI126" s="256"/>
      <c r="AJ126" s="256"/>
      <c r="AK126" s="256"/>
      <c r="AL126" s="256"/>
      <c r="AM126" s="257">
        <v>1</v>
      </c>
      <c r="AN126" s="64"/>
      <c r="AO126" s="64"/>
      <c r="AP126" s="64"/>
      <c r="AQ126" s="64"/>
      <c r="AR126" s="64"/>
      <c r="AS126" s="64"/>
      <c r="AT126" s="64"/>
      <c r="AU126" s="64"/>
      <c r="AV126" s="64"/>
      <c r="AW126" s="34"/>
    </row>
    <row r="127" spans="3:53" x14ac:dyDescent="0.25">
      <c r="C127" s="772"/>
      <c r="D127" s="686"/>
      <c r="E127" s="683"/>
      <c r="F127" s="686"/>
      <c r="G127" s="686"/>
      <c r="H127" s="686"/>
      <c r="I127" s="780"/>
      <c r="J127" s="149"/>
      <c r="K127" s="20"/>
      <c r="L127" s="20"/>
      <c r="M127" s="26"/>
      <c r="N127" s="26"/>
      <c r="O127" s="147"/>
      <c r="P127" s="30"/>
      <c r="Q127" s="20"/>
      <c r="R127" s="20"/>
      <c r="S127" s="20"/>
      <c r="T127" s="20"/>
      <c r="U127" s="20"/>
      <c r="V127" s="20"/>
      <c r="W127" s="147"/>
      <c r="X127" s="147"/>
      <c r="Y127" s="782"/>
      <c r="Z127" s="782"/>
      <c r="AA127" s="239"/>
      <c r="AB127" s="239"/>
      <c r="AC127" s="239"/>
      <c r="AD127" s="239"/>
      <c r="AE127" s="239"/>
      <c r="AF127" s="239"/>
      <c r="AG127" s="239"/>
      <c r="AH127" s="239"/>
      <c r="AI127" s="239"/>
      <c r="AJ127" s="239"/>
      <c r="AK127" s="240"/>
      <c r="AL127" s="240"/>
      <c r="AM127" s="187"/>
      <c r="AN127" s="21"/>
      <c r="AO127" s="21"/>
      <c r="AP127" s="21"/>
      <c r="AQ127" s="21"/>
      <c r="AR127" s="21"/>
      <c r="AS127" s="21"/>
      <c r="AT127" s="21"/>
      <c r="AU127" s="21"/>
      <c r="AV127" s="21"/>
      <c r="AW127" s="21"/>
    </row>
    <row r="128" spans="3:53" ht="144" x14ac:dyDescent="0.25">
      <c r="C128" s="772"/>
      <c r="D128" s="686"/>
      <c r="E128" s="683"/>
      <c r="F128" s="687"/>
      <c r="G128" s="687"/>
      <c r="H128" s="687"/>
      <c r="I128" s="781"/>
      <c r="J128" s="151" t="s">
        <v>133</v>
      </c>
      <c r="K128" s="153">
        <v>0.5</v>
      </c>
      <c r="L128" s="153">
        <v>1</v>
      </c>
      <c r="M128" s="258" t="s">
        <v>82</v>
      </c>
      <c r="N128" s="152" t="s">
        <v>134</v>
      </c>
      <c r="O128" s="152" t="s">
        <v>124</v>
      </c>
      <c r="P128" s="152"/>
      <c r="Q128" s="153">
        <v>1</v>
      </c>
      <c r="R128" s="153">
        <v>1</v>
      </c>
      <c r="S128" s="153">
        <v>1</v>
      </c>
      <c r="T128" s="153">
        <v>1</v>
      </c>
      <c r="U128" s="153">
        <v>1</v>
      </c>
      <c r="V128" s="152" t="s">
        <v>218</v>
      </c>
      <c r="W128" s="152" t="s">
        <v>135</v>
      </c>
      <c r="X128" s="152" t="s">
        <v>132</v>
      </c>
      <c r="Y128" s="774" t="s">
        <v>124</v>
      </c>
      <c r="Z128" s="735"/>
      <c r="AA128" s="259"/>
      <c r="AB128" s="256"/>
      <c r="AC128" s="259"/>
      <c r="AD128" s="259"/>
      <c r="AE128" s="259"/>
      <c r="AF128" s="259"/>
      <c r="AG128" s="259"/>
      <c r="AH128" s="259"/>
      <c r="AI128" s="259"/>
      <c r="AJ128" s="259"/>
      <c r="AK128" s="259"/>
      <c r="AL128" s="259"/>
      <c r="AM128" s="257">
        <v>1</v>
      </c>
      <c r="AN128" s="64"/>
      <c r="AO128" s="64"/>
      <c r="AP128" s="64"/>
      <c r="AQ128" s="64"/>
      <c r="AR128" s="64"/>
      <c r="AS128" s="64"/>
      <c r="AT128" s="64"/>
      <c r="AU128" s="64"/>
      <c r="AV128" s="64"/>
      <c r="AW128" s="64"/>
    </row>
    <row r="129" spans="2:53" x14ac:dyDescent="0.25">
      <c r="C129" s="772"/>
      <c r="D129" s="686"/>
      <c r="E129" s="683"/>
      <c r="F129" s="148"/>
      <c r="G129" s="17"/>
      <c r="H129" s="159"/>
      <c r="I129" s="149"/>
      <c r="J129" s="66"/>
      <c r="K129" s="50"/>
      <c r="L129" s="50"/>
      <c r="M129" s="67"/>
      <c r="N129" s="156"/>
      <c r="O129" s="156"/>
      <c r="P129" s="156"/>
      <c r="Q129" s="50"/>
      <c r="R129" s="50"/>
      <c r="S129" s="50"/>
      <c r="T129" s="50"/>
      <c r="U129" s="50"/>
      <c r="V129" s="20"/>
      <c r="W129" s="147"/>
      <c r="X129" s="147"/>
      <c r="Y129" s="782"/>
      <c r="Z129" s="782"/>
      <c r="AA129" s="239"/>
      <c r="AB129" s="239"/>
      <c r="AC129" s="239"/>
      <c r="AD129" s="239"/>
      <c r="AE129" s="239"/>
      <c r="AF129" s="239"/>
      <c r="AG129" s="239"/>
      <c r="AH129" s="239"/>
      <c r="AI129" s="239"/>
      <c r="AJ129" s="239"/>
      <c r="AK129" s="240"/>
      <c r="AL129" s="240"/>
      <c r="AM129" s="241"/>
      <c r="AN129" s="60"/>
      <c r="AO129" s="60"/>
      <c r="AP129" s="60"/>
      <c r="AQ129" s="60"/>
      <c r="AR129" s="60"/>
      <c r="AS129" s="60"/>
      <c r="AT129" s="60"/>
      <c r="AU129" s="60"/>
      <c r="AV129" s="60"/>
      <c r="AW129" s="60"/>
    </row>
    <row r="130" spans="2:53" ht="144" x14ac:dyDescent="0.25">
      <c r="C130" s="772"/>
      <c r="D130" s="686"/>
      <c r="E130" s="683"/>
      <c r="F130" s="685" t="s">
        <v>136</v>
      </c>
      <c r="G130" s="17" t="s">
        <v>137</v>
      </c>
      <c r="H130" s="148" t="s">
        <v>138</v>
      </c>
      <c r="I130" s="160">
        <v>0.02</v>
      </c>
      <c r="J130" s="152" t="s">
        <v>139</v>
      </c>
      <c r="K130" s="153">
        <v>1</v>
      </c>
      <c r="L130" s="153" t="s">
        <v>140</v>
      </c>
      <c r="M130" s="152" t="s">
        <v>141</v>
      </c>
      <c r="N130" s="151" t="s">
        <v>142</v>
      </c>
      <c r="O130" s="151" t="s">
        <v>124</v>
      </c>
      <c r="P130" s="65">
        <v>0.76249999999999996</v>
      </c>
      <c r="Q130" s="65">
        <v>0.76249999999999996</v>
      </c>
      <c r="R130" s="65">
        <v>0.80649999999999999</v>
      </c>
      <c r="S130" s="65">
        <v>0.84750000000000003</v>
      </c>
      <c r="T130" s="65">
        <v>0.91</v>
      </c>
      <c r="U130" s="153">
        <v>1</v>
      </c>
      <c r="V130" s="152" t="s">
        <v>219</v>
      </c>
      <c r="W130" s="152" t="s">
        <v>143</v>
      </c>
      <c r="X130" s="152" t="s">
        <v>144</v>
      </c>
      <c r="Y130" s="774" t="s">
        <v>124</v>
      </c>
      <c r="Z130" s="735"/>
      <c r="AA130" s="259"/>
      <c r="AB130" s="260" t="s">
        <v>46</v>
      </c>
      <c r="AC130" s="259"/>
      <c r="AD130" s="259"/>
      <c r="AE130" s="259"/>
      <c r="AF130" s="259"/>
      <c r="AG130" s="259"/>
      <c r="AH130" s="259"/>
      <c r="AI130" s="259"/>
      <c r="AJ130" s="259"/>
      <c r="AK130" s="261"/>
      <c r="AL130" s="261"/>
      <c r="AM130" s="257">
        <v>0.84650000000000003</v>
      </c>
      <c r="AN130" s="64"/>
      <c r="AO130" s="64"/>
      <c r="AP130" s="64"/>
      <c r="AQ130" s="64"/>
      <c r="AR130" s="64"/>
      <c r="AS130" s="64"/>
      <c r="AT130" s="64"/>
      <c r="AU130" s="64"/>
      <c r="AV130" s="64"/>
      <c r="AW130" s="64"/>
    </row>
    <row r="131" spans="2:53" s="44" customFormat="1" x14ac:dyDescent="0.25">
      <c r="B131" s="1"/>
      <c r="C131" s="772"/>
      <c r="D131" s="686"/>
      <c r="E131" s="683"/>
      <c r="F131" s="686"/>
      <c r="G131" s="17"/>
      <c r="H131" s="148"/>
      <c r="I131" s="149" t="s">
        <v>46</v>
      </c>
      <c r="J131" s="53"/>
      <c r="K131" s="50"/>
      <c r="L131" s="50"/>
      <c r="M131" s="156"/>
      <c r="N131" s="55"/>
      <c r="O131" s="55"/>
      <c r="P131" s="55"/>
      <c r="Q131" s="52"/>
      <c r="R131" s="52"/>
      <c r="S131" s="52"/>
      <c r="T131" s="52"/>
      <c r="U131" s="50"/>
      <c r="V131" s="20"/>
      <c r="W131" s="147"/>
      <c r="X131" s="147"/>
      <c r="Y131" s="782"/>
      <c r="Z131" s="782"/>
      <c r="AA131" s="239"/>
      <c r="AB131" s="239"/>
      <c r="AC131" s="239"/>
      <c r="AD131" s="239"/>
      <c r="AE131" s="239"/>
      <c r="AF131" s="239"/>
      <c r="AG131" s="239"/>
      <c r="AH131" s="239"/>
      <c r="AI131" s="239"/>
      <c r="AJ131" s="239"/>
      <c r="AK131" s="240"/>
      <c r="AL131" s="240"/>
      <c r="AM131" s="241"/>
      <c r="AN131" s="60"/>
      <c r="AO131" s="60"/>
      <c r="AP131" s="60"/>
      <c r="AQ131" s="60"/>
      <c r="AR131" s="60"/>
      <c r="AS131" s="60"/>
      <c r="AT131" s="60"/>
      <c r="AU131" s="60"/>
      <c r="AV131" s="60"/>
      <c r="AW131" s="60"/>
      <c r="AX131" s="1"/>
      <c r="AY131" s="1"/>
      <c r="AZ131" s="1"/>
      <c r="BA131" s="1"/>
    </row>
    <row r="132" spans="2:53" s="44" customFormat="1" ht="156" x14ac:dyDescent="0.25">
      <c r="B132" s="1"/>
      <c r="C132" s="772"/>
      <c r="D132" s="686"/>
      <c r="E132" s="683"/>
      <c r="F132" s="686"/>
      <c r="G132" s="6" t="s">
        <v>145</v>
      </c>
      <c r="H132" s="171" t="s">
        <v>146</v>
      </c>
      <c r="I132" s="160">
        <v>0.02</v>
      </c>
      <c r="J132" s="68" t="s">
        <v>216</v>
      </c>
      <c r="K132" s="153">
        <v>1</v>
      </c>
      <c r="L132" s="69" t="s">
        <v>147</v>
      </c>
      <c r="M132" s="37" t="s">
        <v>141</v>
      </c>
      <c r="N132" s="70" t="s">
        <v>148</v>
      </c>
      <c r="O132" s="70" t="s">
        <v>124</v>
      </c>
      <c r="P132" s="167">
        <v>3</v>
      </c>
      <c r="Q132" s="69">
        <v>1</v>
      </c>
      <c r="R132" s="69">
        <v>1</v>
      </c>
      <c r="S132" s="69">
        <v>1</v>
      </c>
      <c r="T132" s="69">
        <v>1</v>
      </c>
      <c r="U132" s="153">
        <v>1</v>
      </c>
      <c r="V132" s="152" t="s">
        <v>220</v>
      </c>
      <c r="W132" s="152" t="s">
        <v>149</v>
      </c>
      <c r="X132" s="152" t="s">
        <v>150</v>
      </c>
      <c r="Y132" s="774" t="s">
        <v>124</v>
      </c>
      <c r="Z132" s="735"/>
      <c r="AA132" s="259"/>
      <c r="AB132" s="259"/>
      <c r="AC132" s="262" t="s">
        <v>46</v>
      </c>
      <c r="AD132" s="259"/>
      <c r="AE132" s="259"/>
      <c r="AF132" s="259"/>
      <c r="AG132" s="259"/>
      <c r="AH132" s="259"/>
      <c r="AI132" s="259"/>
      <c r="AJ132" s="259"/>
      <c r="AK132" s="261"/>
      <c r="AL132" s="261"/>
      <c r="AM132" s="257">
        <v>1</v>
      </c>
      <c r="AN132" s="64"/>
      <c r="AO132" s="64"/>
      <c r="AP132" s="64"/>
      <c r="AQ132" s="64"/>
      <c r="AR132" s="64"/>
      <c r="AS132" s="64"/>
      <c r="AT132" s="64"/>
      <c r="AU132" s="64"/>
      <c r="AV132" s="64"/>
      <c r="AW132" s="64"/>
      <c r="AX132" s="1"/>
      <c r="AY132" s="1"/>
      <c r="AZ132" s="1"/>
      <c r="BA132" s="1"/>
    </row>
    <row r="133" spans="2:53" s="44" customFormat="1" x14ac:dyDescent="0.25">
      <c r="B133" s="1"/>
      <c r="C133" s="772"/>
      <c r="D133" s="686"/>
      <c r="E133" s="683"/>
      <c r="F133" s="686"/>
      <c r="G133" s="6"/>
      <c r="H133" s="57"/>
      <c r="I133" s="149"/>
      <c r="J133" s="54"/>
      <c r="K133" s="156"/>
      <c r="L133" s="156"/>
      <c r="M133" s="156"/>
      <c r="N133" s="156"/>
      <c r="O133" s="156"/>
      <c r="P133" s="156"/>
      <c r="Q133" s="156"/>
      <c r="R133" s="156"/>
      <c r="S133" s="156"/>
      <c r="T133" s="156"/>
      <c r="U133" s="50"/>
      <c r="V133" s="20"/>
      <c r="W133" s="147"/>
      <c r="X133" s="147"/>
      <c r="Y133" s="782"/>
      <c r="Z133" s="782"/>
      <c r="AA133" s="239"/>
      <c r="AB133" s="239"/>
      <c r="AC133" s="239"/>
      <c r="AD133" s="239"/>
      <c r="AE133" s="239"/>
      <c r="AF133" s="239"/>
      <c r="AG133" s="239"/>
      <c r="AH133" s="239"/>
      <c r="AI133" s="239"/>
      <c r="AJ133" s="239"/>
      <c r="AK133" s="240"/>
      <c r="AL133" s="240"/>
      <c r="AM133" s="241"/>
      <c r="AN133" s="60"/>
      <c r="AO133" s="60"/>
      <c r="AP133" s="60"/>
      <c r="AQ133" s="60"/>
      <c r="AR133" s="60"/>
      <c r="AS133" s="60"/>
      <c r="AT133" s="60"/>
      <c r="AU133" s="60"/>
      <c r="AV133" s="60"/>
      <c r="AW133" s="60"/>
      <c r="AX133" s="1"/>
      <c r="AY133" s="1"/>
      <c r="AZ133" s="1"/>
      <c r="BA133" s="1"/>
    </row>
    <row r="134" spans="2:53" s="44" customFormat="1" ht="96" x14ac:dyDescent="0.25">
      <c r="B134" s="1"/>
      <c r="C134" s="772"/>
      <c r="D134" s="686"/>
      <c r="E134" s="683"/>
      <c r="F134" s="687"/>
      <c r="G134" s="6" t="s">
        <v>151</v>
      </c>
      <c r="H134" s="148" t="s">
        <v>152</v>
      </c>
      <c r="I134" s="160">
        <v>0.02</v>
      </c>
      <c r="J134" s="68" t="s">
        <v>153</v>
      </c>
      <c r="K134" s="153">
        <v>1</v>
      </c>
      <c r="L134" s="263" t="s">
        <v>154</v>
      </c>
      <c r="M134" s="152" t="s">
        <v>141</v>
      </c>
      <c r="N134" s="151" t="s">
        <v>148</v>
      </c>
      <c r="O134" s="151" t="s">
        <v>124</v>
      </c>
      <c r="P134" s="167">
        <v>127</v>
      </c>
      <c r="Q134" s="153">
        <v>0.25</v>
      </c>
      <c r="R134" s="153">
        <v>0.5</v>
      </c>
      <c r="S134" s="153">
        <v>0.75</v>
      </c>
      <c r="T134" s="153">
        <v>1</v>
      </c>
      <c r="U134" s="153">
        <v>1</v>
      </c>
      <c r="V134" s="152" t="s">
        <v>221</v>
      </c>
      <c r="W134" s="152" t="s">
        <v>155</v>
      </c>
      <c r="X134" s="152" t="s">
        <v>156</v>
      </c>
      <c r="Y134" s="774" t="s">
        <v>124</v>
      </c>
      <c r="Z134" s="735"/>
      <c r="AA134" s="259"/>
      <c r="AB134" s="259"/>
      <c r="AC134" s="262" t="s">
        <v>46</v>
      </c>
      <c r="AD134" s="259"/>
      <c r="AE134" s="259"/>
      <c r="AF134" s="259"/>
      <c r="AG134" s="259"/>
      <c r="AH134" s="259"/>
      <c r="AI134" s="264"/>
      <c r="AJ134" s="259"/>
      <c r="AK134" s="261"/>
      <c r="AL134" s="261"/>
      <c r="AM134" s="257">
        <v>0.75</v>
      </c>
      <c r="AN134" s="64"/>
      <c r="AO134" s="64"/>
      <c r="AP134" s="64"/>
      <c r="AQ134" s="64"/>
      <c r="AR134" s="64"/>
      <c r="AS134" s="64"/>
      <c r="AT134" s="64"/>
      <c r="AU134" s="64"/>
      <c r="AV134" s="64"/>
      <c r="AW134" s="64"/>
      <c r="AX134" s="1"/>
      <c r="AY134" s="1"/>
      <c r="AZ134" s="1"/>
      <c r="BA134" s="1"/>
    </row>
    <row r="135" spans="2:53" s="44" customFormat="1" x14ac:dyDescent="0.25">
      <c r="B135" s="1"/>
      <c r="C135" s="772"/>
      <c r="D135" s="686"/>
      <c r="E135" s="683"/>
      <c r="F135" s="148"/>
      <c r="G135" s="6"/>
      <c r="H135" s="148"/>
      <c r="I135" s="149"/>
      <c r="J135" s="54"/>
      <c r="K135" s="265"/>
      <c r="L135" s="71"/>
      <c r="M135" s="156"/>
      <c r="N135" s="55"/>
      <c r="O135" s="55"/>
      <c r="P135" s="55"/>
      <c r="Q135" s="50"/>
      <c r="R135" s="50"/>
      <c r="S135" s="50"/>
      <c r="T135" s="50"/>
      <c r="U135" s="50"/>
      <c r="V135" s="20"/>
      <c r="W135" s="147"/>
      <c r="X135" s="147"/>
      <c r="Y135" s="782"/>
      <c r="Z135" s="782"/>
      <c r="AA135" s="239"/>
      <c r="AB135" s="239"/>
      <c r="AC135" s="239"/>
      <c r="AD135" s="239"/>
      <c r="AE135" s="239"/>
      <c r="AF135" s="239"/>
      <c r="AG135" s="239"/>
      <c r="AH135" s="239"/>
      <c r="AI135" s="239"/>
      <c r="AJ135" s="239"/>
      <c r="AK135" s="240"/>
      <c r="AL135" s="240"/>
      <c r="AM135" s="241"/>
      <c r="AN135" s="60"/>
      <c r="AO135" s="60"/>
      <c r="AP135" s="60"/>
      <c r="AQ135" s="60"/>
      <c r="AR135" s="60"/>
      <c r="AS135" s="60"/>
      <c r="AT135" s="60"/>
      <c r="AU135" s="60"/>
      <c r="AV135" s="60"/>
      <c r="AW135" s="60"/>
      <c r="AX135" s="1"/>
      <c r="AY135" s="1"/>
      <c r="AZ135" s="1"/>
      <c r="BA135" s="1"/>
    </row>
    <row r="136" spans="2:53" s="44" customFormat="1" ht="216" x14ac:dyDescent="0.25">
      <c r="B136" s="124"/>
      <c r="C136" s="772"/>
      <c r="D136" s="686"/>
      <c r="E136" s="683"/>
      <c r="F136" s="171" t="s">
        <v>157</v>
      </c>
      <c r="G136" s="36" t="s">
        <v>158</v>
      </c>
      <c r="H136" s="171" t="s">
        <v>159</v>
      </c>
      <c r="I136" s="111">
        <v>0.03</v>
      </c>
      <c r="J136" s="169" t="s">
        <v>160</v>
      </c>
      <c r="K136" s="170">
        <v>1</v>
      </c>
      <c r="L136" s="170">
        <v>1</v>
      </c>
      <c r="M136" s="169" t="s">
        <v>141</v>
      </c>
      <c r="N136" s="266" t="s">
        <v>66</v>
      </c>
      <c r="O136" s="266" t="s">
        <v>124</v>
      </c>
      <c r="P136" s="266"/>
      <c r="Q136" s="170">
        <v>0.3</v>
      </c>
      <c r="R136" s="170">
        <v>0.6</v>
      </c>
      <c r="S136" s="170">
        <v>0.8</v>
      </c>
      <c r="T136" s="170">
        <v>1</v>
      </c>
      <c r="U136" s="170">
        <v>1</v>
      </c>
      <c r="V136" s="169" t="s">
        <v>222</v>
      </c>
      <c r="W136" s="169" t="s">
        <v>161</v>
      </c>
      <c r="X136" s="169" t="s">
        <v>162</v>
      </c>
      <c r="Y136" s="783" t="s">
        <v>124</v>
      </c>
      <c r="Z136" s="784"/>
      <c r="AA136" s="264"/>
      <c r="AB136" s="264"/>
      <c r="AC136" s="267" t="s">
        <v>46</v>
      </c>
      <c r="AD136" s="264"/>
      <c r="AE136" s="264"/>
      <c r="AF136" s="264"/>
      <c r="AG136" s="264"/>
      <c r="AH136" s="264"/>
      <c r="AI136" s="264"/>
      <c r="AJ136" s="264"/>
      <c r="AK136" s="268"/>
      <c r="AL136" s="268"/>
      <c r="AM136" s="269">
        <v>0.8</v>
      </c>
      <c r="AN136" s="270"/>
      <c r="AO136" s="270"/>
      <c r="AP136" s="270"/>
      <c r="AQ136" s="270"/>
      <c r="AR136" s="270"/>
      <c r="AS136" s="270"/>
      <c r="AT136" s="270"/>
      <c r="AU136" s="270"/>
      <c r="AV136" s="270"/>
      <c r="AW136" s="270"/>
      <c r="AX136" s="124"/>
      <c r="AY136" s="124"/>
      <c r="AZ136" s="124"/>
      <c r="BA136" s="124"/>
    </row>
    <row r="137" spans="2:53" s="44" customFormat="1" x14ac:dyDescent="0.25">
      <c r="B137" s="1"/>
      <c r="C137" s="772"/>
      <c r="D137" s="686"/>
      <c r="E137" s="683"/>
      <c r="F137" s="148"/>
      <c r="G137" s="17"/>
      <c r="H137" s="148"/>
      <c r="I137" s="149"/>
      <c r="J137" s="53"/>
      <c r="K137" s="50"/>
      <c r="L137" s="50"/>
      <c r="M137" s="156"/>
      <c r="N137" s="55"/>
      <c r="O137" s="55"/>
      <c r="P137" s="55"/>
      <c r="Q137" s="50"/>
      <c r="R137" s="50"/>
      <c r="S137" s="50"/>
      <c r="T137" s="50"/>
      <c r="U137" s="50"/>
      <c r="V137" s="20"/>
      <c r="W137" s="147"/>
      <c r="X137" s="147"/>
      <c r="Y137" s="782"/>
      <c r="Z137" s="782"/>
      <c r="AA137" s="239"/>
      <c r="AB137" s="239"/>
      <c r="AC137" s="239"/>
      <c r="AD137" s="239"/>
      <c r="AE137" s="239"/>
      <c r="AF137" s="239"/>
      <c r="AG137" s="239"/>
      <c r="AH137" s="239"/>
      <c r="AI137" s="239"/>
      <c r="AJ137" s="239"/>
      <c r="AK137" s="240"/>
      <c r="AL137" s="240"/>
      <c r="AM137" s="241"/>
      <c r="AN137" s="60"/>
      <c r="AO137" s="60"/>
      <c r="AP137" s="60"/>
      <c r="AQ137" s="60"/>
      <c r="AR137" s="60"/>
      <c r="AS137" s="60"/>
      <c r="AT137" s="60"/>
      <c r="AU137" s="60"/>
      <c r="AV137" s="60"/>
      <c r="AW137" s="60"/>
      <c r="AX137" s="1"/>
      <c r="AY137" s="1"/>
      <c r="AZ137" s="1"/>
      <c r="BA137" s="1"/>
    </row>
    <row r="138" spans="2:53" s="44" customFormat="1" ht="348" x14ac:dyDescent="0.25">
      <c r="B138" s="1"/>
      <c r="C138" s="772"/>
      <c r="D138" s="686"/>
      <c r="E138" s="683"/>
      <c r="F138" s="148" t="s">
        <v>163</v>
      </c>
      <c r="G138" s="17" t="s">
        <v>164</v>
      </c>
      <c r="H138" s="148" t="s">
        <v>165</v>
      </c>
      <c r="I138" s="160">
        <v>7.0000000000000007E-2</v>
      </c>
      <c r="J138" s="152" t="s">
        <v>166</v>
      </c>
      <c r="K138" s="153">
        <v>1</v>
      </c>
      <c r="L138" s="11" t="s">
        <v>167</v>
      </c>
      <c r="M138" s="152" t="s">
        <v>141</v>
      </c>
      <c r="N138" s="151" t="s">
        <v>168</v>
      </c>
      <c r="O138" s="151" t="s">
        <v>124</v>
      </c>
      <c r="P138" s="151"/>
      <c r="Q138" s="153">
        <v>0.5</v>
      </c>
      <c r="R138" s="153">
        <v>0.6</v>
      </c>
      <c r="S138" s="153">
        <v>0.8</v>
      </c>
      <c r="T138" s="153">
        <v>1</v>
      </c>
      <c r="U138" s="153">
        <v>1</v>
      </c>
      <c r="V138" s="152" t="s">
        <v>223</v>
      </c>
      <c r="W138" s="152" t="s">
        <v>169</v>
      </c>
      <c r="X138" s="152" t="s">
        <v>170</v>
      </c>
      <c r="Y138" s="774" t="s">
        <v>124</v>
      </c>
      <c r="Z138" s="735"/>
      <c r="AA138" s="259"/>
      <c r="AB138" s="259"/>
      <c r="AC138" s="260" t="s">
        <v>46</v>
      </c>
      <c r="AD138" s="259"/>
      <c r="AE138" s="259"/>
      <c r="AF138" s="259"/>
      <c r="AG138" s="259"/>
      <c r="AH138" s="255"/>
      <c r="AI138" s="259"/>
      <c r="AJ138" s="255"/>
      <c r="AK138" s="255"/>
      <c r="AL138" s="261"/>
      <c r="AM138" s="257">
        <v>0.8</v>
      </c>
      <c r="AN138" s="226" t="e">
        <f>+AC138/AM138</f>
        <v>#VALUE!</v>
      </c>
      <c r="AO138" s="64"/>
      <c r="AP138" s="64"/>
      <c r="AQ138" s="64"/>
      <c r="AR138" s="64"/>
      <c r="AS138" s="64"/>
      <c r="AT138" s="64"/>
      <c r="AU138" s="64"/>
      <c r="AV138" s="64"/>
      <c r="AW138" s="64"/>
      <c r="AX138" s="1"/>
      <c r="AY138" s="1"/>
      <c r="AZ138" s="1"/>
      <c r="BA138" s="1"/>
    </row>
    <row r="139" spans="2:53" s="44" customFormat="1" x14ac:dyDescent="0.25">
      <c r="B139" s="1"/>
      <c r="C139" s="772"/>
      <c r="D139" s="686"/>
      <c r="E139" s="683"/>
      <c r="F139" s="148"/>
      <c r="G139" s="17"/>
      <c r="H139" s="148"/>
      <c r="I139" s="149"/>
      <c r="J139" s="53"/>
      <c r="K139" s="50"/>
      <c r="L139" s="61"/>
      <c r="M139" s="156"/>
      <c r="N139" s="55"/>
      <c r="O139" s="55"/>
      <c r="P139" s="55"/>
      <c r="Q139" s="156"/>
      <c r="R139" s="156"/>
      <c r="S139" s="156"/>
      <c r="T139" s="156"/>
      <c r="U139" s="50"/>
      <c r="V139" s="20"/>
      <c r="W139" s="147"/>
      <c r="X139" s="147"/>
      <c r="Y139" s="782"/>
      <c r="Z139" s="782"/>
      <c r="AA139" s="239"/>
      <c r="AB139" s="239"/>
      <c r="AC139" s="239"/>
      <c r="AD139" s="239"/>
      <c r="AE139" s="239"/>
      <c r="AF139" s="239"/>
      <c r="AG139" s="239"/>
      <c r="AH139" s="239"/>
      <c r="AI139" s="239"/>
      <c r="AJ139" s="239"/>
      <c r="AK139" s="240"/>
      <c r="AL139" s="240"/>
      <c r="AM139" s="241"/>
      <c r="AN139" s="60"/>
      <c r="AO139" s="60"/>
      <c r="AP139" s="60"/>
      <c r="AQ139" s="60"/>
      <c r="AR139" s="60"/>
      <c r="AS139" s="60"/>
      <c r="AT139" s="60"/>
      <c r="AU139" s="60"/>
      <c r="AV139" s="60"/>
      <c r="AW139" s="60"/>
      <c r="AX139" s="1"/>
      <c r="AY139" s="1"/>
      <c r="AZ139" s="1"/>
      <c r="BA139" s="1"/>
    </row>
    <row r="140" spans="2:53" s="44" customFormat="1" ht="180" x14ac:dyDescent="0.25">
      <c r="B140" s="1"/>
      <c r="C140" s="772"/>
      <c r="D140" s="686"/>
      <c r="E140" s="683"/>
      <c r="F140" s="148" t="s">
        <v>171</v>
      </c>
      <c r="G140" s="17" t="s">
        <v>172</v>
      </c>
      <c r="H140" s="148" t="s">
        <v>173</v>
      </c>
      <c r="I140" s="160">
        <v>7.0000000000000007E-2</v>
      </c>
      <c r="J140" s="148" t="s">
        <v>174</v>
      </c>
      <c r="K140" s="157">
        <v>1</v>
      </c>
      <c r="L140" s="99" t="s">
        <v>175</v>
      </c>
      <c r="M140" s="145" t="s">
        <v>176</v>
      </c>
      <c r="N140" s="145" t="s">
        <v>177</v>
      </c>
      <c r="O140" s="145" t="s">
        <v>124</v>
      </c>
      <c r="P140" s="145"/>
      <c r="Q140" s="157">
        <v>0.9</v>
      </c>
      <c r="R140" s="157">
        <v>0.95</v>
      </c>
      <c r="S140" s="157">
        <v>0.95</v>
      </c>
      <c r="T140" s="157">
        <v>0.95</v>
      </c>
      <c r="U140" s="157">
        <v>1</v>
      </c>
      <c r="V140" s="148" t="s">
        <v>224</v>
      </c>
      <c r="W140" s="148" t="s">
        <v>178</v>
      </c>
      <c r="X140" s="148" t="s">
        <v>179</v>
      </c>
      <c r="Y140" s="710" t="s">
        <v>124</v>
      </c>
      <c r="Z140" s="710"/>
      <c r="AA140" s="100"/>
      <c r="AB140" s="100"/>
      <c r="AC140" s="100"/>
      <c r="AD140" s="100"/>
      <c r="AE140" s="100"/>
      <c r="AF140" s="100"/>
      <c r="AG140" s="100"/>
      <c r="AH140" s="101" t="s">
        <v>46</v>
      </c>
      <c r="AI140" s="100"/>
      <c r="AJ140" s="102"/>
      <c r="AK140" s="100"/>
      <c r="AL140" s="102"/>
      <c r="AM140" s="103">
        <v>0.95</v>
      </c>
      <c r="AN140" s="64"/>
      <c r="AO140" s="64"/>
      <c r="AP140" s="64"/>
      <c r="AQ140" s="64"/>
      <c r="AR140" s="64"/>
      <c r="AS140" s="64"/>
      <c r="AT140" s="64"/>
      <c r="AU140" s="64"/>
      <c r="AV140" s="64"/>
      <c r="AW140" s="64"/>
      <c r="AX140" s="1"/>
      <c r="AY140" s="1"/>
      <c r="AZ140" s="1"/>
      <c r="BA140" s="1"/>
    </row>
    <row r="141" spans="2:53" s="44" customFormat="1" x14ac:dyDescent="0.25">
      <c r="B141" s="1"/>
      <c r="C141" s="772"/>
      <c r="D141" s="686"/>
      <c r="E141" s="683"/>
      <c r="F141" s="148"/>
      <c r="G141" s="17"/>
      <c r="H141" s="148"/>
      <c r="I141" s="149"/>
      <c r="J141" s="53"/>
      <c r="K141" s="50"/>
      <c r="L141" s="63"/>
      <c r="M141" s="55"/>
      <c r="N141" s="55"/>
      <c r="O141" s="55"/>
      <c r="P141" s="55"/>
      <c r="Q141" s="50"/>
      <c r="R141" s="50"/>
      <c r="S141" s="50"/>
      <c r="T141" s="50"/>
      <c r="U141" s="50"/>
      <c r="V141" s="20"/>
      <c r="W141" s="147"/>
      <c r="X141" s="147"/>
      <c r="Y141" s="782"/>
      <c r="Z141" s="782"/>
      <c r="AA141" s="239"/>
      <c r="AB141" s="239"/>
      <c r="AC141" s="239"/>
      <c r="AD141" s="239"/>
      <c r="AE141" s="239"/>
      <c r="AF141" s="239"/>
      <c r="AG141" s="239"/>
      <c r="AH141" s="239"/>
      <c r="AI141" s="239"/>
      <c r="AJ141" s="239"/>
      <c r="AK141" s="240"/>
      <c r="AL141" s="240"/>
      <c r="AM141" s="241"/>
      <c r="AN141" s="60"/>
      <c r="AO141" s="60"/>
      <c r="AP141" s="60"/>
      <c r="AQ141" s="60"/>
      <c r="AR141" s="60"/>
      <c r="AS141" s="60"/>
      <c r="AT141" s="60"/>
      <c r="AU141" s="60"/>
      <c r="AV141" s="60"/>
      <c r="AW141" s="60"/>
      <c r="AX141" s="1"/>
      <c r="AY141" s="1"/>
      <c r="AZ141" s="1"/>
      <c r="BA141" s="1"/>
    </row>
    <row r="142" spans="2:53" s="44" customFormat="1" ht="132" x14ac:dyDescent="0.25">
      <c r="B142" s="98"/>
      <c r="C142" s="773"/>
      <c r="D142" s="687"/>
      <c r="E142" s="684"/>
      <c r="F142" s="57" t="s">
        <v>180</v>
      </c>
      <c r="G142" s="271" t="s">
        <v>181</v>
      </c>
      <c r="H142" s="272" t="s">
        <v>182</v>
      </c>
      <c r="I142" s="273">
        <v>0.02</v>
      </c>
      <c r="J142" s="701" t="s">
        <v>183</v>
      </c>
      <c r="K142" s="699">
        <v>1</v>
      </c>
      <c r="L142" s="699">
        <v>0.95</v>
      </c>
      <c r="M142" s="785" t="s">
        <v>180</v>
      </c>
      <c r="N142" s="692" t="s">
        <v>184</v>
      </c>
      <c r="O142" s="692" t="s">
        <v>124</v>
      </c>
      <c r="P142" s="692"/>
      <c r="Q142" s="699">
        <v>0.95</v>
      </c>
      <c r="R142" s="699">
        <v>0.95</v>
      </c>
      <c r="S142" s="699">
        <v>0.85</v>
      </c>
      <c r="T142" s="699">
        <v>0.95</v>
      </c>
      <c r="U142" s="699">
        <v>1</v>
      </c>
      <c r="V142" s="692" t="s">
        <v>225</v>
      </c>
      <c r="W142" s="692" t="s">
        <v>185</v>
      </c>
      <c r="X142" s="692" t="s">
        <v>179</v>
      </c>
      <c r="Y142" s="786" t="s">
        <v>41</v>
      </c>
      <c r="Z142" s="786"/>
      <c r="AA142" s="120">
        <v>0</v>
      </c>
      <c r="AB142" s="121">
        <v>0.02</v>
      </c>
      <c r="AC142" s="121">
        <v>0.06</v>
      </c>
      <c r="AD142" s="121">
        <v>0.12</v>
      </c>
      <c r="AE142" s="121">
        <v>0.19</v>
      </c>
      <c r="AF142" s="121">
        <v>0.26</v>
      </c>
      <c r="AG142" s="121">
        <v>0.34</v>
      </c>
      <c r="AH142" s="121">
        <v>0.42</v>
      </c>
      <c r="AI142" s="121">
        <v>0.47</v>
      </c>
      <c r="AJ142" s="121">
        <v>0.57999999999999996</v>
      </c>
      <c r="AK142" s="121">
        <v>0.67</v>
      </c>
      <c r="AL142" s="122">
        <v>0.85</v>
      </c>
      <c r="AM142" s="123">
        <v>0.85</v>
      </c>
      <c r="AN142" s="109">
        <f t="shared" ref="AN142:AW142" si="61">+AC142</f>
        <v>0.06</v>
      </c>
      <c r="AO142" s="109">
        <f t="shared" si="61"/>
        <v>0.12</v>
      </c>
      <c r="AP142" s="109">
        <f t="shared" si="61"/>
        <v>0.19</v>
      </c>
      <c r="AQ142" s="109">
        <f t="shared" si="61"/>
        <v>0.26</v>
      </c>
      <c r="AR142" s="109">
        <f t="shared" si="61"/>
        <v>0.34</v>
      </c>
      <c r="AS142" s="109">
        <f t="shared" si="61"/>
        <v>0.42</v>
      </c>
      <c r="AT142" s="109">
        <f t="shared" si="61"/>
        <v>0.47</v>
      </c>
      <c r="AU142" s="109">
        <f t="shared" si="61"/>
        <v>0.57999999999999996</v>
      </c>
      <c r="AV142" s="109">
        <f t="shared" si="61"/>
        <v>0.67</v>
      </c>
      <c r="AW142" s="109">
        <f t="shared" si="61"/>
        <v>0.85</v>
      </c>
      <c r="AX142" s="98"/>
      <c r="AY142" s="98"/>
      <c r="AZ142" s="98"/>
      <c r="BA142" s="98"/>
    </row>
    <row r="143" spans="2:53" s="44" customFormat="1" x14ac:dyDescent="0.25">
      <c r="B143" s="1"/>
      <c r="C143" s="1"/>
      <c r="D143" s="2"/>
      <c r="E143" s="1"/>
      <c r="F143" s="3"/>
      <c r="G143" s="2"/>
      <c r="H143" s="2"/>
      <c r="I143" s="48" t="s">
        <v>46</v>
      </c>
      <c r="J143" s="702"/>
      <c r="K143" s="699"/>
      <c r="L143" s="699"/>
      <c r="M143" s="785"/>
      <c r="N143" s="692"/>
      <c r="O143" s="692"/>
      <c r="P143" s="692"/>
      <c r="Q143" s="699"/>
      <c r="R143" s="699"/>
      <c r="S143" s="699"/>
      <c r="T143" s="699"/>
      <c r="U143" s="699"/>
      <c r="V143" s="692"/>
      <c r="W143" s="692"/>
      <c r="X143" s="692"/>
      <c r="Y143" s="786" t="s">
        <v>42</v>
      </c>
      <c r="Z143" s="786"/>
      <c r="AA143" s="125"/>
      <c r="AB143" s="126"/>
      <c r="AC143" s="274"/>
      <c r="AD143" s="125"/>
      <c r="AE143" s="125"/>
      <c r="AF143" s="125"/>
      <c r="AG143" s="125"/>
      <c r="AH143" s="125"/>
      <c r="AI143" s="125"/>
      <c r="AJ143" s="125"/>
      <c r="AK143" s="125"/>
      <c r="AL143" s="118"/>
      <c r="AM143" s="119"/>
      <c r="AN143" s="109">
        <f>+AC143</f>
        <v>0</v>
      </c>
      <c r="AO143" s="109">
        <f>IF(AO$8&lt;=$AJ$8,SUM($Z143:AD143),"")</f>
        <v>0</v>
      </c>
      <c r="AP143" s="109">
        <f>IF(AP$8&lt;=$AJ$8,SUM($Z143:AE143),"")</f>
        <v>0</v>
      </c>
      <c r="AQ143" s="109">
        <f>IF(AQ$8&lt;=$AJ$8,SUM($Z143:AF143),"")</f>
        <v>0</v>
      </c>
      <c r="AR143" s="109">
        <f>IF(AR$8&lt;=$AJ$8,SUM($Z143:AG143),"")</f>
        <v>0</v>
      </c>
      <c r="AS143" s="109">
        <f>IF(AS$8&lt;=$AJ$8,SUM($Z143:AH143),"")</f>
        <v>0</v>
      </c>
      <c r="AT143" s="109">
        <f>IF(AT$8&lt;=$AJ$8,SUM($Z143:AI143),"")</f>
        <v>0</v>
      </c>
      <c r="AU143" s="109">
        <f>IF(AU$8&lt;=$AJ$8,SUM($Z143:AJ143),"")</f>
        <v>0</v>
      </c>
      <c r="AV143" s="109">
        <f>IF(AV$8&lt;=$AJ$8,SUM($Z143:AK143),"")</f>
        <v>0</v>
      </c>
      <c r="AW143" s="109">
        <f>IF(AW$8&lt;=$AJ$8,SUM($Z143:AL143),"")</f>
        <v>0</v>
      </c>
      <c r="AX143" s="1"/>
      <c r="AY143" s="1"/>
      <c r="AZ143" s="1"/>
      <c r="BA143" s="1"/>
    </row>
    <row r="144" spans="2:53" s="44" customFormat="1" x14ac:dyDescent="0.25">
      <c r="B144" s="1"/>
      <c r="C144" s="1"/>
      <c r="D144" s="2"/>
      <c r="E144" s="1"/>
      <c r="F144" s="3"/>
      <c r="G144" s="2"/>
      <c r="H144" s="2"/>
      <c r="I144" s="2"/>
      <c r="J144" s="703"/>
      <c r="K144" s="699"/>
      <c r="L144" s="699"/>
      <c r="M144" s="785"/>
      <c r="N144" s="692"/>
      <c r="O144" s="692"/>
      <c r="P144" s="692"/>
      <c r="Q144" s="699"/>
      <c r="R144" s="699"/>
      <c r="S144" s="699"/>
      <c r="T144" s="699"/>
      <c r="U144" s="699"/>
      <c r="V144" s="692"/>
      <c r="W144" s="692"/>
      <c r="X144" s="692"/>
      <c r="Y144" s="786" t="s">
        <v>43</v>
      </c>
      <c r="Z144" s="786"/>
      <c r="AA144" s="105"/>
      <c r="AB144" s="105"/>
      <c r="AC144" s="105"/>
      <c r="AD144" s="105"/>
      <c r="AE144" s="105"/>
      <c r="AF144" s="105"/>
      <c r="AG144" s="105"/>
      <c r="AH144" s="105"/>
      <c r="AI144" s="105"/>
      <c r="AJ144" s="105"/>
      <c r="AK144" s="105"/>
      <c r="AL144" s="105"/>
      <c r="AM144" s="105"/>
      <c r="AN144" s="109">
        <f>IF(AN$8&lt;=$AJ$8,IF(OR(AN142="",AN143=""),"",AN143/AN142),"")</f>
        <v>0</v>
      </c>
      <c r="AO144" s="109">
        <f t="shared" ref="AO144:AW144" si="62">IF(AO$8&lt;=$AJ$8,IF(OR(AO142="",AO143=""),"",AO143/AO142),"")</f>
        <v>0</v>
      </c>
      <c r="AP144" s="109">
        <f t="shared" si="62"/>
        <v>0</v>
      </c>
      <c r="AQ144" s="109">
        <f t="shared" si="62"/>
        <v>0</v>
      </c>
      <c r="AR144" s="109">
        <f t="shared" si="62"/>
        <v>0</v>
      </c>
      <c r="AS144" s="109">
        <f t="shared" si="62"/>
        <v>0</v>
      </c>
      <c r="AT144" s="109">
        <f t="shared" si="62"/>
        <v>0</v>
      </c>
      <c r="AU144" s="109">
        <f t="shared" si="62"/>
        <v>0</v>
      </c>
      <c r="AV144" s="109">
        <f t="shared" si="62"/>
        <v>0</v>
      </c>
      <c r="AW144" s="109">
        <f t="shared" si="62"/>
        <v>0</v>
      </c>
      <c r="AX144" s="1"/>
      <c r="AY144" s="1"/>
      <c r="AZ144" s="1"/>
      <c r="BA144" s="1"/>
    </row>
    <row r="145" spans="2:39" s="44" customFormat="1" x14ac:dyDescent="0.25">
      <c r="B145" s="1"/>
      <c r="C145" s="1"/>
      <c r="D145" s="1"/>
      <c r="E145" s="1"/>
      <c r="F145" s="1"/>
      <c r="G145" s="1"/>
      <c r="H145" s="1"/>
      <c r="I145" s="1"/>
      <c r="J145" s="79"/>
      <c r="K145" s="1"/>
      <c r="L145" s="1"/>
      <c r="M145" s="1"/>
      <c r="N145" s="1"/>
      <c r="O145" s="1"/>
      <c r="P145" s="1"/>
      <c r="Q145" s="1"/>
      <c r="R145" s="1"/>
      <c r="S145" s="1"/>
      <c r="T145" s="72"/>
      <c r="U145" s="72"/>
      <c r="V145" s="1"/>
      <c r="W145" s="1"/>
      <c r="X145" s="1"/>
      <c r="Y145" s="1"/>
      <c r="Z145" s="73"/>
      <c r="AA145" s="73"/>
      <c r="AB145" s="73"/>
      <c r="AC145" s="73"/>
      <c r="AD145" s="73"/>
      <c r="AE145" s="73"/>
      <c r="AF145" s="73"/>
      <c r="AG145" s="73"/>
      <c r="AH145" s="73"/>
      <c r="AI145" s="73"/>
      <c r="AJ145" s="73"/>
      <c r="AK145" s="73"/>
      <c r="AL145" s="74"/>
      <c r="AM145" s="74"/>
    </row>
    <row r="146" spans="2:39" s="44" customFormat="1" x14ac:dyDescent="0.25">
      <c r="B146" s="1"/>
      <c r="C146" s="1"/>
      <c r="D146" s="1"/>
      <c r="E146" s="1"/>
      <c r="F146" s="1"/>
      <c r="G146" s="1"/>
      <c r="H146" s="1"/>
      <c r="I146" s="1"/>
      <c r="J146" s="79"/>
      <c r="K146" s="1"/>
      <c r="L146" s="1"/>
      <c r="M146" s="1"/>
      <c r="N146" s="1"/>
      <c r="O146" s="1"/>
      <c r="P146" s="1"/>
      <c r="Q146" s="1"/>
      <c r="R146" s="1"/>
      <c r="S146" s="1"/>
      <c r="T146" s="72"/>
      <c r="U146" s="72"/>
      <c r="V146" s="1"/>
      <c r="W146" s="1"/>
      <c r="X146" s="1"/>
      <c r="Y146" s="1"/>
      <c r="Z146" s="73"/>
      <c r="AA146" s="73"/>
      <c r="AB146" s="73"/>
      <c r="AC146" s="73"/>
      <c r="AD146" s="73"/>
      <c r="AE146" s="73"/>
      <c r="AF146" s="73"/>
      <c r="AG146" s="73"/>
      <c r="AH146" s="73"/>
      <c r="AI146" s="73"/>
      <c r="AJ146" s="73"/>
      <c r="AK146" s="73"/>
      <c r="AL146" s="74"/>
      <c r="AM146" s="74"/>
    </row>
    <row r="147" spans="2:39" s="44" customFormat="1" x14ac:dyDescent="0.25">
      <c r="B147" s="1"/>
      <c r="C147" s="1"/>
      <c r="D147" s="1"/>
      <c r="E147" s="1"/>
      <c r="F147" s="1"/>
      <c r="G147" s="1"/>
      <c r="H147" s="1"/>
      <c r="I147" s="1"/>
      <c r="J147" s="79"/>
      <c r="K147" s="1"/>
      <c r="L147" s="1"/>
      <c r="M147" s="1"/>
      <c r="N147" s="1"/>
      <c r="O147" s="1"/>
      <c r="P147" s="1"/>
      <c r="Q147" s="1"/>
      <c r="R147" s="1"/>
      <c r="S147" s="1"/>
      <c r="T147" s="72"/>
      <c r="U147" s="72"/>
      <c r="V147" s="1"/>
      <c r="W147" s="1"/>
      <c r="X147" s="1"/>
      <c r="Y147" s="1"/>
      <c r="Z147" s="73"/>
      <c r="AA147" s="73"/>
      <c r="AB147" s="73"/>
      <c r="AC147" s="73"/>
      <c r="AD147" s="73"/>
      <c r="AE147" s="73"/>
      <c r="AF147" s="73"/>
      <c r="AG147" s="73"/>
      <c r="AH147" s="73"/>
      <c r="AI147" s="73"/>
      <c r="AJ147" s="73"/>
      <c r="AK147" s="73"/>
      <c r="AL147" s="74"/>
      <c r="AM147" s="74"/>
    </row>
    <row r="148" spans="2:39" s="44" customFormat="1" x14ac:dyDescent="0.25">
      <c r="B148" s="1"/>
      <c r="C148" s="1"/>
      <c r="D148" s="1"/>
      <c r="E148" s="1"/>
      <c r="F148" s="1"/>
      <c r="G148" s="1"/>
      <c r="H148" s="1"/>
      <c r="I148" s="1"/>
      <c r="J148" s="79"/>
      <c r="K148" s="1"/>
      <c r="L148" s="1"/>
      <c r="M148" s="1"/>
      <c r="N148" s="1"/>
      <c r="O148" s="1"/>
      <c r="P148" s="1"/>
      <c r="Q148" s="1"/>
      <c r="R148" s="1"/>
      <c r="S148" s="1"/>
      <c r="T148" s="72"/>
      <c r="U148" s="72"/>
      <c r="V148" s="1"/>
      <c r="W148" s="1"/>
      <c r="X148" s="1"/>
      <c r="Y148" s="1"/>
      <c r="Z148" s="73"/>
      <c r="AA148" s="73"/>
      <c r="AB148" s="73"/>
      <c r="AC148" s="73"/>
      <c r="AD148" s="73"/>
      <c r="AE148" s="73"/>
      <c r="AF148" s="73"/>
      <c r="AG148" s="73"/>
      <c r="AH148" s="73"/>
      <c r="AI148" s="73"/>
      <c r="AJ148" s="73"/>
      <c r="AK148" s="73"/>
      <c r="AL148" s="74"/>
      <c r="AM148" s="74"/>
    </row>
    <row r="149" spans="2:39" s="44" customFormat="1" x14ac:dyDescent="0.25">
      <c r="B149" s="1"/>
      <c r="C149" s="1"/>
      <c r="D149" s="1"/>
      <c r="E149" s="1"/>
      <c r="F149" s="1"/>
      <c r="G149" s="1"/>
      <c r="H149" s="1"/>
      <c r="I149" s="1"/>
      <c r="J149" s="79"/>
      <c r="K149" s="1"/>
      <c r="L149" s="1"/>
      <c r="M149" s="1"/>
      <c r="N149" s="1"/>
      <c r="O149" s="1"/>
      <c r="P149" s="1"/>
      <c r="Q149" s="1"/>
      <c r="R149" s="1"/>
      <c r="S149" s="1"/>
      <c r="T149" s="72"/>
      <c r="U149" s="72"/>
      <c r="V149" s="1"/>
      <c r="W149" s="1"/>
      <c r="X149" s="1"/>
      <c r="Y149" s="1"/>
      <c r="Z149" s="73"/>
      <c r="AA149" s="73"/>
      <c r="AB149" s="73"/>
      <c r="AC149" s="73"/>
      <c r="AD149" s="73"/>
      <c r="AE149" s="73"/>
      <c r="AF149" s="73"/>
      <c r="AG149" s="73"/>
      <c r="AH149" s="73"/>
      <c r="AI149" s="73"/>
      <c r="AJ149" s="73"/>
      <c r="AK149" s="73"/>
      <c r="AL149" s="74"/>
      <c r="AM149" s="74"/>
    </row>
    <row r="150" spans="2:39" s="44" customFormat="1" x14ac:dyDescent="0.25">
      <c r="B150" s="1"/>
      <c r="C150" s="1"/>
      <c r="D150" s="1"/>
      <c r="E150" s="1"/>
      <c r="F150" s="1"/>
      <c r="G150" s="1"/>
      <c r="H150" s="1"/>
      <c r="I150" s="1"/>
      <c r="J150" s="79"/>
      <c r="K150" s="1"/>
      <c r="L150" s="1"/>
      <c r="M150" s="1"/>
      <c r="N150" s="1"/>
      <c r="O150" s="1"/>
      <c r="P150" s="1"/>
      <c r="Q150" s="1"/>
      <c r="R150" s="1"/>
      <c r="S150" s="1"/>
      <c r="T150" s="72"/>
      <c r="U150" s="72"/>
      <c r="V150" s="1"/>
      <c r="W150" s="1"/>
      <c r="X150" s="1"/>
      <c r="Y150" s="1"/>
      <c r="Z150" s="73"/>
      <c r="AA150" s="73"/>
      <c r="AB150" s="73"/>
      <c r="AC150" s="73"/>
      <c r="AD150" s="73"/>
      <c r="AE150" s="73"/>
      <c r="AF150" s="73"/>
      <c r="AG150" s="73"/>
      <c r="AH150" s="73"/>
      <c r="AI150" s="73"/>
      <c r="AJ150" s="73"/>
      <c r="AK150" s="73"/>
      <c r="AL150" s="74"/>
      <c r="AM150" s="74"/>
    </row>
    <row r="151" spans="2:39" s="44" customFormat="1" x14ac:dyDescent="0.25">
      <c r="B151" s="1"/>
      <c r="C151" s="1"/>
      <c r="D151" s="1"/>
      <c r="E151" s="1"/>
      <c r="F151" s="1"/>
      <c r="G151" s="1"/>
      <c r="H151" s="1"/>
      <c r="I151" s="1"/>
      <c r="J151" s="79"/>
      <c r="K151" s="1"/>
      <c r="L151" s="1"/>
      <c r="M151" s="1"/>
      <c r="N151" s="1"/>
      <c r="O151" s="1"/>
      <c r="P151" s="1"/>
      <c r="Q151" s="1"/>
      <c r="R151" s="1"/>
      <c r="S151" s="1"/>
      <c r="T151" s="72"/>
      <c r="U151" s="72"/>
      <c r="V151" s="1"/>
      <c r="W151" s="1"/>
      <c r="X151" s="1"/>
      <c r="Y151" s="1"/>
      <c r="Z151" s="73"/>
      <c r="AA151" s="73"/>
      <c r="AB151" s="73"/>
      <c r="AC151" s="73"/>
      <c r="AD151" s="73"/>
      <c r="AE151" s="73"/>
      <c r="AF151" s="73"/>
      <c r="AG151" s="73"/>
      <c r="AH151" s="73"/>
      <c r="AI151" s="73"/>
      <c r="AJ151" s="73"/>
      <c r="AK151" s="73"/>
      <c r="AL151" s="74"/>
      <c r="AM151" s="74"/>
    </row>
    <row r="152" spans="2:39" s="44" customFormat="1" x14ac:dyDescent="0.25">
      <c r="B152" s="1"/>
      <c r="C152" s="1"/>
      <c r="D152" s="1"/>
      <c r="E152" s="1"/>
      <c r="F152" s="1"/>
      <c r="G152" s="1"/>
      <c r="H152" s="1"/>
      <c r="I152" s="1"/>
      <c r="J152" s="79"/>
      <c r="K152" s="1"/>
      <c r="L152" s="1"/>
      <c r="M152" s="1"/>
      <c r="N152" s="1"/>
      <c r="O152" s="1"/>
      <c r="P152" s="1"/>
      <c r="Q152" s="1"/>
      <c r="R152" s="1"/>
      <c r="S152" s="1"/>
      <c r="T152" s="72"/>
      <c r="U152" s="72"/>
      <c r="V152" s="1"/>
      <c r="W152" s="1"/>
      <c r="X152" s="1"/>
      <c r="Y152" s="1"/>
      <c r="Z152" s="73"/>
      <c r="AA152" s="73"/>
      <c r="AB152" s="73"/>
      <c r="AC152" s="73"/>
      <c r="AD152" s="73"/>
      <c r="AE152" s="73"/>
      <c r="AF152" s="73"/>
      <c r="AG152" s="73"/>
      <c r="AH152" s="73"/>
      <c r="AI152" s="73"/>
      <c r="AJ152" s="73"/>
      <c r="AK152" s="73"/>
      <c r="AL152" s="74"/>
      <c r="AM152" s="74"/>
    </row>
  </sheetData>
  <dataConsolidate/>
  <mergeCells count="385">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 ref="F130:F134"/>
    <mergeCell ref="Y130:Z130"/>
    <mergeCell ref="Y131:Z131"/>
    <mergeCell ref="Y132:Z132"/>
    <mergeCell ref="Y133:Z133"/>
    <mergeCell ref="Y134:Z134"/>
    <mergeCell ref="Y135:Z135"/>
    <mergeCell ref="Y136:Z136"/>
    <mergeCell ref="Y137:Z137"/>
    <mergeCell ref="X122:X124"/>
    <mergeCell ref="Y122:Z122"/>
    <mergeCell ref="Y123:Z123"/>
    <mergeCell ref="Y124:Z124"/>
    <mergeCell ref="Y125:Z125"/>
    <mergeCell ref="Y126:Z126"/>
    <mergeCell ref="Y127:Z127"/>
    <mergeCell ref="Y128:Z128"/>
    <mergeCell ref="Y129:Z129"/>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AM101:AM103"/>
    <mergeCell ref="O104:O106"/>
    <mergeCell ref="P104:P106"/>
    <mergeCell ref="Q104:Q106"/>
    <mergeCell ref="R104:R106"/>
    <mergeCell ref="S104:S106"/>
    <mergeCell ref="T104:T106"/>
    <mergeCell ref="U104:U106"/>
    <mergeCell ref="Y104:Y106"/>
    <mergeCell ref="AM104:AM106"/>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N78:N86"/>
    <mergeCell ref="O78:O86"/>
    <mergeCell ref="P78:P86"/>
    <mergeCell ref="Q78:Q86"/>
    <mergeCell ref="R78:R86"/>
    <mergeCell ref="S78:S86"/>
    <mergeCell ref="T78:T86"/>
    <mergeCell ref="U78:U86"/>
    <mergeCell ref="V78:V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AM25:AM27"/>
    <mergeCell ref="AM28:AM30"/>
    <mergeCell ref="X22:X30"/>
    <mergeCell ref="Y22:Y24"/>
    <mergeCell ref="Y25:Y27"/>
    <mergeCell ref="Y28:Y30"/>
    <mergeCell ref="X31:X39"/>
    <mergeCell ref="Y31:Y33"/>
    <mergeCell ref="Y34:Y36"/>
    <mergeCell ref="Y37:Y39"/>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s>
  <conditionalFormatting sqref="AN116">
    <cfRule type="cellIs" dxfId="428" priority="79" operator="between">
      <formula>3</formula>
      <formula>0</formula>
    </cfRule>
    <cfRule type="cellIs" dxfId="427" priority="80" operator="between">
      <formula>4</formula>
      <formula>5</formula>
    </cfRule>
    <cfRule type="cellIs" dxfId="426" priority="81" operator="between">
      <formula>6</formula>
      <formula>100</formula>
    </cfRule>
  </conditionalFormatting>
  <conditionalFormatting sqref="AN138 AN122:AW122">
    <cfRule type="cellIs" dxfId="425" priority="77" operator="between">
      <formula>-50%</formula>
      <formula>16.99%</formula>
    </cfRule>
    <cfRule type="cellIs" dxfId="424" priority="78" operator="between">
      <formula>0.17</formula>
      <formula>10</formula>
    </cfRule>
  </conditionalFormatting>
  <conditionalFormatting sqref="AN14:AW14 AN20:AW20 AN30:AW30 AN39:AW39 AN48:AW48 AN57:AW57 AN67:AW67 AN76:AW76 AN86:AW86 AN95:AW95 AN109:AW109">
    <cfRule type="cellIs" dxfId="423" priority="74" operator="between">
      <formula>$A$249</formula>
      <formula>1000%</formula>
    </cfRule>
    <cfRule type="cellIs" dxfId="422" priority="75" operator="between">
      <formula>$A$248</formula>
      <formula>$B$248</formula>
    </cfRule>
    <cfRule type="cellIs" dxfId="421" priority="76" operator="between">
      <formula>$A$247</formula>
      <formula>$B$247</formula>
    </cfRule>
  </conditionalFormatting>
  <conditionalFormatting sqref="AN17:AW17">
    <cfRule type="cellIs" dxfId="420" priority="71" operator="between">
      <formula>$A$249</formula>
      <formula>1000%</formula>
    </cfRule>
    <cfRule type="cellIs" dxfId="419" priority="72" operator="between">
      <formula>$A$248</formula>
      <formula>$B$248</formula>
    </cfRule>
    <cfRule type="cellIs" dxfId="418" priority="73" operator="between">
      <formula>$A$247</formula>
      <formula>$B$247</formula>
    </cfRule>
  </conditionalFormatting>
  <conditionalFormatting sqref="AN24:AW24">
    <cfRule type="cellIs" dxfId="417" priority="68" operator="between">
      <formula>$A$249</formula>
      <formula>1000%</formula>
    </cfRule>
    <cfRule type="cellIs" dxfId="416" priority="69" operator="between">
      <formula>$A$248</formula>
      <formula>$B$248</formula>
    </cfRule>
    <cfRule type="cellIs" dxfId="415" priority="70" operator="between">
      <formula>$A$247</formula>
      <formula>$B$247</formula>
    </cfRule>
  </conditionalFormatting>
  <conditionalFormatting sqref="AN27:AW27">
    <cfRule type="cellIs" dxfId="414" priority="65" operator="between">
      <formula>$A$249</formula>
      <formula>1000%</formula>
    </cfRule>
    <cfRule type="cellIs" dxfId="413" priority="66" operator="between">
      <formula>$A$248</formula>
      <formula>$B$248</formula>
    </cfRule>
    <cfRule type="cellIs" dxfId="412" priority="67" operator="between">
      <formula>$A$247</formula>
      <formula>$B$247</formula>
    </cfRule>
  </conditionalFormatting>
  <conditionalFormatting sqref="AN33:AW33">
    <cfRule type="cellIs" dxfId="411" priority="62" operator="between">
      <formula>$A$249</formula>
      <formula>1000%</formula>
    </cfRule>
    <cfRule type="cellIs" dxfId="410" priority="63" operator="between">
      <formula>$A$248</formula>
      <formula>$B$248</formula>
    </cfRule>
    <cfRule type="cellIs" dxfId="409" priority="64" operator="between">
      <formula>$A$247</formula>
      <formula>$B$247</formula>
    </cfRule>
  </conditionalFormatting>
  <conditionalFormatting sqref="AN36:AW36">
    <cfRule type="cellIs" dxfId="408" priority="59" operator="between">
      <formula>$A$249</formula>
      <formula>1000%</formula>
    </cfRule>
    <cfRule type="cellIs" dxfId="407" priority="60" operator="between">
      <formula>$A$248</formula>
      <formula>$B$248</formula>
    </cfRule>
    <cfRule type="cellIs" dxfId="406" priority="61" operator="between">
      <formula>$A$247</formula>
      <formula>$B$247</formula>
    </cfRule>
  </conditionalFormatting>
  <conditionalFormatting sqref="AN42:AW42">
    <cfRule type="cellIs" dxfId="405" priority="56" operator="between">
      <formula>$A$249</formula>
      <formula>1000%</formula>
    </cfRule>
    <cfRule type="cellIs" dxfId="404" priority="57" operator="between">
      <formula>$A$248</formula>
      <formula>$B$248</formula>
    </cfRule>
    <cfRule type="cellIs" dxfId="403" priority="58" operator="between">
      <formula>$A$247</formula>
      <formula>$B$247</formula>
    </cfRule>
  </conditionalFormatting>
  <conditionalFormatting sqref="AN45:AW45">
    <cfRule type="cellIs" dxfId="402" priority="53" operator="between">
      <formula>$A$249</formula>
      <formula>1000%</formula>
    </cfRule>
    <cfRule type="cellIs" dxfId="401" priority="54" operator="between">
      <formula>$A$248</formula>
      <formula>$B$248</formula>
    </cfRule>
    <cfRule type="cellIs" dxfId="400" priority="55" operator="between">
      <formula>$A$247</formula>
      <formula>$B$247</formula>
    </cfRule>
  </conditionalFormatting>
  <conditionalFormatting sqref="AN51:AW51">
    <cfRule type="cellIs" dxfId="399" priority="50" operator="between">
      <formula>$A$249</formula>
      <formula>1000%</formula>
    </cfRule>
    <cfRule type="cellIs" dxfId="398" priority="51" operator="between">
      <formula>$A$248</formula>
      <formula>$B$248</formula>
    </cfRule>
    <cfRule type="cellIs" dxfId="397" priority="52" operator="between">
      <formula>$A$247</formula>
      <formula>$B$247</formula>
    </cfRule>
  </conditionalFormatting>
  <conditionalFormatting sqref="AN54:AW54">
    <cfRule type="cellIs" dxfId="396" priority="47" operator="between">
      <formula>$A$249</formula>
      <formula>1000%</formula>
    </cfRule>
    <cfRule type="cellIs" dxfId="395" priority="48" operator="between">
      <formula>$A$248</formula>
      <formula>$B$248</formula>
    </cfRule>
    <cfRule type="cellIs" dxfId="394" priority="49" operator="between">
      <formula>$A$247</formula>
      <formula>$B$247</formula>
    </cfRule>
  </conditionalFormatting>
  <conditionalFormatting sqref="AN61:AW61">
    <cfRule type="cellIs" dxfId="393" priority="44" operator="between">
      <formula>$A$249</formula>
      <formula>1000%</formula>
    </cfRule>
    <cfRule type="cellIs" dxfId="392" priority="45" operator="between">
      <formula>$A$248</formula>
      <formula>$B$248</formula>
    </cfRule>
    <cfRule type="cellIs" dxfId="391" priority="46" operator="between">
      <formula>$A$247</formula>
      <formula>$B$247</formula>
    </cfRule>
  </conditionalFormatting>
  <conditionalFormatting sqref="AN64:AW64">
    <cfRule type="cellIs" dxfId="390" priority="41" operator="between">
      <formula>$A$249</formula>
      <formula>1000%</formula>
    </cfRule>
    <cfRule type="cellIs" dxfId="389" priority="42" operator="between">
      <formula>$A$248</formula>
      <formula>$B$248</formula>
    </cfRule>
    <cfRule type="cellIs" dxfId="388" priority="43" operator="between">
      <formula>$A$247</formula>
      <formula>$B$247</formula>
    </cfRule>
  </conditionalFormatting>
  <conditionalFormatting sqref="AN70:AW70">
    <cfRule type="cellIs" dxfId="387" priority="38" operator="between">
      <formula>$A$249</formula>
      <formula>1000%</formula>
    </cfRule>
    <cfRule type="cellIs" dxfId="386" priority="39" operator="between">
      <formula>$A$248</formula>
      <formula>$B$248</formula>
    </cfRule>
    <cfRule type="cellIs" dxfId="385" priority="40" operator="between">
      <formula>$A$247</formula>
      <formula>$B$247</formula>
    </cfRule>
  </conditionalFormatting>
  <conditionalFormatting sqref="AN73:AW73">
    <cfRule type="cellIs" dxfId="384" priority="35" operator="between">
      <formula>$A$249</formula>
      <formula>1000%</formula>
    </cfRule>
    <cfRule type="cellIs" dxfId="383" priority="36" operator="between">
      <formula>$A$248</formula>
      <formula>$B$248</formula>
    </cfRule>
    <cfRule type="cellIs" dxfId="382" priority="37" operator="between">
      <formula>$A$247</formula>
      <formula>$B$247</formula>
    </cfRule>
  </conditionalFormatting>
  <conditionalFormatting sqref="AN80:AW80">
    <cfRule type="cellIs" dxfId="381" priority="32" operator="between">
      <formula>$A$249</formula>
      <formula>1000%</formula>
    </cfRule>
    <cfRule type="cellIs" dxfId="380" priority="33" operator="between">
      <formula>$A$248</formula>
      <formula>$B$248</formula>
    </cfRule>
    <cfRule type="cellIs" dxfId="379" priority="34" operator="between">
      <formula>$A$247</formula>
      <formula>$B$247</formula>
    </cfRule>
  </conditionalFormatting>
  <conditionalFormatting sqref="AN83:AW83">
    <cfRule type="cellIs" dxfId="378" priority="29" operator="between">
      <formula>$A$249</formula>
      <formula>1000%</formula>
    </cfRule>
    <cfRule type="cellIs" dxfId="377" priority="30" operator="between">
      <formula>$A$248</formula>
      <formula>$B$248</formula>
    </cfRule>
    <cfRule type="cellIs" dxfId="376" priority="31" operator="between">
      <formula>$A$247</formula>
      <formula>$B$247</formula>
    </cfRule>
  </conditionalFormatting>
  <conditionalFormatting sqref="AN89:AW89">
    <cfRule type="cellIs" dxfId="375" priority="26" operator="between">
      <formula>$A$249</formula>
      <formula>1000%</formula>
    </cfRule>
    <cfRule type="cellIs" dxfId="374" priority="27" operator="between">
      <formula>$A$248</formula>
      <formula>$B$248</formula>
    </cfRule>
    <cfRule type="cellIs" dxfId="373" priority="28" operator="between">
      <formula>$A$247</formula>
      <formula>$B$247</formula>
    </cfRule>
  </conditionalFormatting>
  <conditionalFormatting sqref="AN92:AW92">
    <cfRule type="cellIs" dxfId="372" priority="23" operator="between">
      <formula>$A$249</formula>
      <formula>1000%</formula>
    </cfRule>
    <cfRule type="cellIs" dxfId="371" priority="24" operator="between">
      <formula>$A$248</formula>
      <formula>$B$248</formula>
    </cfRule>
    <cfRule type="cellIs" dxfId="370" priority="25" operator="between">
      <formula>$A$247</formula>
      <formula>$B$247</formula>
    </cfRule>
  </conditionalFormatting>
  <conditionalFormatting sqref="AN103:AW103">
    <cfRule type="cellIs" dxfId="369" priority="20" operator="between">
      <formula>$A$249</formula>
      <formula>1000%</formula>
    </cfRule>
    <cfRule type="cellIs" dxfId="368" priority="21" operator="between">
      <formula>$A$248</formula>
      <formula>$B$248</formula>
    </cfRule>
    <cfRule type="cellIs" dxfId="367" priority="22" operator="between">
      <formula>$A$247</formula>
      <formula>$B$247</formula>
    </cfRule>
  </conditionalFormatting>
  <conditionalFormatting sqref="AN106:AW106">
    <cfRule type="cellIs" dxfId="366" priority="17" operator="between">
      <formula>$A$249</formula>
      <formula>1000%</formula>
    </cfRule>
    <cfRule type="cellIs" dxfId="365" priority="18" operator="between">
      <formula>$A$248</formula>
      <formula>$B$248</formula>
    </cfRule>
    <cfRule type="cellIs" dxfId="364" priority="19" operator="between">
      <formula>$A$247</formula>
      <formula>$B$247</formula>
    </cfRule>
  </conditionalFormatting>
  <conditionalFormatting sqref="AN99:AW99">
    <cfRule type="cellIs" dxfId="363" priority="14" operator="between">
      <formula>$A$249</formula>
      <formula>1000%</formula>
    </cfRule>
    <cfRule type="cellIs" dxfId="362" priority="15" operator="between">
      <formula>$A$248</formula>
      <formula>$B$248</formula>
    </cfRule>
    <cfRule type="cellIs" dxfId="361" priority="16" operator="between">
      <formula>$A$247</formula>
      <formula>$B$247</formula>
    </cfRule>
  </conditionalFormatting>
  <conditionalFormatting sqref="AN111:AW111">
    <cfRule type="cellIs" dxfId="360" priority="11" operator="between">
      <formula>$A$249</formula>
      <formula>1000%</formula>
    </cfRule>
    <cfRule type="cellIs" dxfId="359" priority="12" operator="between">
      <formula>$A$248</formula>
      <formula>$B$248</formula>
    </cfRule>
    <cfRule type="cellIs" dxfId="358" priority="13" operator="between">
      <formula>$A$247</formula>
      <formula>$B$247</formula>
    </cfRule>
  </conditionalFormatting>
  <conditionalFormatting sqref="AN120:AW120">
    <cfRule type="cellIs" dxfId="357" priority="8" operator="between">
      <formula>$A$249</formula>
      <formula>1000%</formula>
    </cfRule>
    <cfRule type="cellIs" dxfId="356" priority="9" operator="between">
      <formula>$A$248</formula>
      <formula>$B$248</formula>
    </cfRule>
    <cfRule type="cellIs" dxfId="355" priority="10" operator="between">
      <formula>$A$247</formula>
      <formula>$B$247</formula>
    </cfRule>
  </conditionalFormatting>
  <conditionalFormatting sqref="AN123:AW123">
    <cfRule type="cellIs" dxfId="354" priority="6" operator="between">
      <formula>-50%</formula>
      <formula>16.99%</formula>
    </cfRule>
    <cfRule type="cellIs" dxfId="353" priority="7" operator="between">
      <formula>0.17</formula>
      <formula>10</formula>
    </cfRule>
  </conditionalFormatting>
  <conditionalFormatting sqref="AN124:AW124">
    <cfRule type="cellIs" dxfId="352" priority="4" operator="between">
      <formula>-50%</formula>
      <formula>16.99%</formula>
    </cfRule>
    <cfRule type="cellIs" dxfId="351" priority="5" operator="between">
      <formula>0.17</formula>
      <formula>10</formula>
    </cfRule>
  </conditionalFormatting>
  <conditionalFormatting sqref="AN144:AW144">
    <cfRule type="cellIs" dxfId="350" priority="1" operator="between">
      <formula>$A$249</formula>
      <formula>1000%</formula>
    </cfRule>
    <cfRule type="cellIs" dxfId="349" priority="2" operator="between">
      <formula>$A$248</formula>
      <formula>$B$248</formula>
    </cfRule>
    <cfRule type="cellIs" dxfId="348"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_x000a_Puertos: 30 funcionarios (13 planta, 17 contratistas)_x000a_Concesiones: 37 funcionarios (16 planta, 21 contratistas)_x000a_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U224"/>
  <sheetViews>
    <sheetView tabSelected="1" topLeftCell="I1" zoomScale="90" zoomScaleNormal="90" workbookViewId="0">
      <selection activeCell="BV116" sqref="BV116"/>
    </sheetView>
  </sheetViews>
  <sheetFormatPr baseColWidth="10" defaultRowHeight="20.100000000000001" customHeight="1" outlineLevelCol="1" x14ac:dyDescent="0.25"/>
  <cols>
    <col min="1" max="1" width="69.5703125" style="107" customWidth="1"/>
    <col min="2" max="2" width="14.28515625" style="107" customWidth="1"/>
    <col min="3" max="3" width="11.140625" style="107" customWidth="1"/>
    <col min="4" max="4" width="18.42578125" style="107" customWidth="1"/>
    <col min="5" max="5" width="45.5703125" style="107" customWidth="1"/>
    <col min="6" max="6" width="24.28515625" style="107" customWidth="1"/>
    <col min="7" max="7" width="20.42578125" style="107" customWidth="1"/>
    <col min="8" max="8" width="19.42578125" style="107" customWidth="1"/>
    <col min="9" max="9" width="29" style="107" customWidth="1"/>
    <col min="10" max="10" width="10.28515625" style="107" hidden="1" customWidth="1" outlineLevel="1"/>
    <col min="11" max="11" width="8" style="107" hidden="1" customWidth="1" outlineLevel="1"/>
    <col min="12" max="15" width="11.5703125" style="107" hidden="1" customWidth="1" outlineLevel="1"/>
    <col min="16" max="16" width="11.5703125" style="618" hidden="1" customWidth="1" outlineLevel="1"/>
    <col min="17" max="17" width="25.5703125" style="377" customWidth="1" collapsed="1"/>
    <col min="18" max="18" width="29.42578125" style="107" hidden="1" customWidth="1"/>
    <col min="19" max="19" width="13.28515625" style="107" customWidth="1"/>
    <col min="20" max="20" width="11.140625" style="107" customWidth="1"/>
    <col min="21" max="21" width="8.7109375" style="380" hidden="1" customWidth="1" outlineLevel="1"/>
    <col min="22" max="22" width="8.140625" style="380" hidden="1" customWidth="1" outlineLevel="1"/>
    <col min="23" max="23" width="7.85546875" style="380" hidden="1" customWidth="1" outlineLevel="1"/>
    <col min="24" max="24" width="6.7109375" style="380" hidden="1" customWidth="1" outlineLevel="1"/>
    <col min="25" max="25" width="6.28515625" style="380" hidden="1" customWidth="1" outlineLevel="1"/>
    <col min="26" max="26" width="6.7109375" style="380" hidden="1" customWidth="1" collapsed="1"/>
    <col min="27" max="27" width="7" style="380" hidden="1" customWidth="1" outlineLevel="1"/>
    <col min="28" max="28" width="6.85546875" style="380" hidden="1" customWidth="1" outlineLevel="1"/>
    <col min="29" max="29" width="7.5703125" style="380" hidden="1" customWidth="1" outlineLevel="1" collapsed="1"/>
    <col min="30" max="30" width="6.42578125" style="380" hidden="1" customWidth="1" outlineLevel="1"/>
    <col min="31" max="31" width="6.140625" style="380" hidden="1" customWidth="1" outlineLevel="1"/>
    <col min="32" max="32" width="7.28515625" style="380" hidden="1" customWidth="1" outlineLevel="1"/>
    <col min="33" max="33" width="9.140625" style="358" customWidth="1" collapsed="1"/>
    <col min="34" max="34" width="8.7109375" style="358" hidden="1" customWidth="1" outlineLevel="1"/>
    <col min="35" max="35" width="7.85546875" style="358" hidden="1" customWidth="1" outlineLevel="1"/>
    <col min="36" max="36" width="7.85546875" style="625" hidden="1" customWidth="1" outlineLevel="1"/>
    <col min="37" max="38" width="7.85546875" style="358" hidden="1" customWidth="1" outlineLevel="1"/>
    <col min="39" max="39" width="7.85546875" style="358" customWidth="1" collapsed="1"/>
    <col min="40" max="41" width="7.85546875" style="358" hidden="1" customWidth="1" outlineLevel="1"/>
    <col min="42" max="42" width="10" style="358" hidden="1" customWidth="1" outlineLevel="1"/>
    <col min="43" max="43" width="8.140625" style="358" hidden="1" customWidth="1" outlineLevel="1" collapsed="1"/>
    <col min="44" max="44" width="8.85546875" style="358" hidden="1" customWidth="1" outlineLevel="1"/>
    <col min="45" max="45" width="8.28515625" style="358" hidden="1" customWidth="1" outlineLevel="1"/>
    <col min="46" max="46" width="10.42578125" style="107" hidden="1" customWidth="1" outlineLevel="1" collapsed="1"/>
    <col min="47" max="47" width="10" style="107" hidden="1" customWidth="1" outlineLevel="1"/>
    <col min="48" max="48" width="10.42578125" style="107" hidden="1" customWidth="1" outlineLevel="1"/>
    <col min="49" max="49" width="10" style="107" hidden="1" customWidth="1" outlineLevel="1"/>
    <col min="50" max="50" width="12.140625" style="107" hidden="1" customWidth="1" outlineLevel="1" collapsed="1"/>
    <col min="51" max="51" width="10.85546875" style="107" hidden="1" customWidth="1" outlineLevel="1"/>
    <col min="52" max="52" width="12.140625" style="107" hidden="1" customWidth="1" outlineLevel="1"/>
    <col min="53" max="53" width="10.85546875" style="107" hidden="1" customWidth="1" outlineLevel="1"/>
    <col min="54" max="54" width="12.140625" style="652" hidden="1" customWidth="1" outlineLevel="1"/>
    <col min="55" max="55" width="10.85546875" style="652" hidden="1" customWidth="1" outlineLevel="1"/>
    <col min="56" max="56" width="12.140625" style="107" hidden="1" customWidth="1" outlineLevel="1"/>
    <col min="57" max="57" width="10.85546875" style="107" hidden="1" customWidth="1" outlineLevel="1"/>
    <col min="58" max="58" width="12.140625" style="107" hidden="1" customWidth="1" outlineLevel="1"/>
    <col min="59" max="59" width="10.85546875" style="107" hidden="1" customWidth="1" outlineLevel="1"/>
    <col min="60" max="60" width="12.140625" style="107" hidden="1" customWidth="1" outlineLevel="1"/>
    <col min="61" max="61" width="10.85546875" style="107" hidden="1" customWidth="1" outlineLevel="1"/>
    <col min="62" max="62" width="12.140625" style="107" hidden="1" customWidth="1" outlineLevel="1"/>
    <col min="63" max="63" width="10.85546875" style="107" hidden="1" customWidth="1" outlineLevel="1"/>
    <col min="64" max="64" width="12.140625" style="107" hidden="1" customWidth="1" outlineLevel="1"/>
    <col min="65" max="65" width="10.85546875" style="107" hidden="1" customWidth="1" outlineLevel="1"/>
    <col min="66" max="66" width="12.140625" style="107" hidden="1" customWidth="1" outlineLevel="1"/>
    <col min="67" max="67" width="10.85546875" style="107" hidden="1" customWidth="1" outlineLevel="1"/>
    <col min="68" max="68" width="12.140625" style="107" hidden="1" customWidth="1" outlineLevel="1"/>
    <col min="69" max="69" width="10.85546875" style="107" hidden="1" customWidth="1" outlineLevel="1"/>
    <col min="70" max="70" width="11.42578125" style="107" hidden="1" customWidth="1" outlineLevel="1"/>
    <col min="71" max="71" width="29.5703125" style="107" hidden="1" customWidth="1" outlineLevel="1"/>
    <col min="72" max="72" width="33.5703125" style="107" hidden="1" customWidth="1" outlineLevel="1"/>
    <col min="73" max="73" width="11.42578125" style="107" collapsed="1"/>
    <col min="74" max="237" width="11.42578125" style="107"/>
    <col min="238" max="238" width="1.42578125" style="107" customWidth="1"/>
    <col min="239" max="239" width="24.7109375" style="107" customWidth="1"/>
    <col min="240" max="240" width="14.28515625" style="107" customWidth="1"/>
    <col min="241" max="241" width="11.140625" style="107" customWidth="1"/>
    <col min="242" max="242" width="12.5703125" style="107" customWidth="1"/>
    <col min="243" max="243" width="17.7109375" style="107" customWidth="1"/>
    <col min="244" max="244" width="17.140625" style="107" customWidth="1"/>
    <col min="245" max="245" width="11.5703125" style="107" customWidth="1"/>
    <col min="246" max="246" width="22.5703125" style="107" customWidth="1"/>
    <col min="247" max="247" width="9.7109375" style="107" customWidth="1"/>
    <col min="248" max="248" width="21.7109375" style="107" customWidth="1"/>
    <col min="249" max="249" width="24.42578125" style="107" customWidth="1"/>
    <col min="250" max="250" width="20.5703125" style="107" customWidth="1"/>
    <col min="251" max="251" width="10.5703125" style="107" customWidth="1"/>
    <col min="252" max="252" width="6.28515625" style="107" customWidth="1"/>
    <col min="253" max="256" width="8.5703125" style="107" customWidth="1"/>
    <col min="257" max="257" width="9.85546875" style="107" customWidth="1"/>
    <col min="258" max="258" width="15.140625" style="107" customWidth="1"/>
    <col min="259" max="259" width="19.85546875" style="107" customWidth="1"/>
    <col min="260" max="260" width="11.85546875" style="107" customWidth="1"/>
    <col min="261" max="261" width="10.85546875" style="107" customWidth="1"/>
    <col min="262" max="262" width="8.5703125" style="107" customWidth="1"/>
    <col min="263" max="274" width="6.7109375" style="107" customWidth="1"/>
    <col min="275" max="275" width="9.42578125" style="107" customWidth="1"/>
    <col min="276" max="276" width="6.7109375" style="107" customWidth="1"/>
    <col min="277" max="277" width="14.140625" style="107" customWidth="1"/>
    <col min="278" max="278" width="10" style="107" customWidth="1"/>
    <col min="279" max="279" width="6.140625" style="107" customWidth="1"/>
    <col min="280" max="281" width="8.5703125" style="107" customWidth="1"/>
    <col min="282" max="282" width="9.140625" style="107" customWidth="1"/>
    <col min="283" max="283" width="105" style="107" customWidth="1"/>
    <col min="284" max="284" width="10.42578125" style="107" customWidth="1"/>
    <col min="285" max="285" width="13.28515625" style="107" customWidth="1"/>
    <col min="286" max="286" width="11.28515625" style="107" customWidth="1"/>
    <col min="287" max="287" width="13.28515625" style="107" customWidth="1"/>
    <col min="288" max="493" width="11.42578125" style="107"/>
    <col min="494" max="494" width="1.42578125" style="107" customWidth="1"/>
    <col min="495" max="495" width="24.7109375" style="107" customWidth="1"/>
    <col min="496" max="496" width="14.28515625" style="107" customWidth="1"/>
    <col min="497" max="497" width="11.140625" style="107" customWidth="1"/>
    <col min="498" max="498" width="12.5703125" style="107" customWidth="1"/>
    <col min="499" max="499" width="17.7109375" style="107" customWidth="1"/>
    <col min="500" max="500" width="17.140625" style="107" customWidth="1"/>
    <col min="501" max="501" width="11.5703125" style="107" customWidth="1"/>
    <col min="502" max="502" width="22.5703125" style="107" customWidth="1"/>
    <col min="503" max="503" width="9.7109375" style="107" customWidth="1"/>
    <col min="504" max="504" width="21.7109375" style="107" customWidth="1"/>
    <col min="505" max="505" width="24.42578125" style="107" customWidth="1"/>
    <col min="506" max="506" width="20.5703125" style="107" customWidth="1"/>
    <col min="507" max="507" width="10.5703125" style="107" customWidth="1"/>
    <col min="508" max="508" width="6.28515625" style="107" customWidth="1"/>
    <col min="509" max="512" width="8.5703125" style="107" customWidth="1"/>
    <col min="513" max="513" width="9.85546875" style="107" customWidth="1"/>
    <col min="514" max="514" width="15.140625" style="107" customWidth="1"/>
    <col min="515" max="515" width="19.85546875" style="107" customWidth="1"/>
    <col min="516" max="516" width="11.85546875" style="107" customWidth="1"/>
    <col min="517" max="517" width="10.85546875" style="107" customWidth="1"/>
    <col min="518" max="518" width="8.5703125" style="107" customWidth="1"/>
    <col min="519" max="530" width="6.7109375" style="107" customWidth="1"/>
    <col min="531" max="531" width="9.42578125" style="107" customWidth="1"/>
    <col min="532" max="532" width="6.7109375" style="107" customWidth="1"/>
    <col min="533" max="533" width="14.140625" style="107" customWidth="1"/>
    <col min="534" max="534" width="10" style="107" customWidth="1"/>
    <col min="535" max="535" width="6.140625" style="107" customWidth="1"/>
    <col min="536" max="537" width="8.5703125" style="107" customWidth="1"/>
    <col min="538" max="538" width="9.140625" style="107" customWidth="1"/>
    <col min="539" max="539" width="105" style="107" customWidth="1"/>
    <col min="540" max="540" width="10.42578125" style="107" customWidth="1"/>
    <col min="541" max="541" width="13.28515625" style="107" customWidth="1"/>
    <col min="542" max="542" width="11.28515625" style="107" customWidth="1"/>
    <col min="543" max="543" width="13.28515625" style="107" customWidth="1"/>
    <col min="544" max="749" width="11.42578125" style="107"/>
    <col min="750" max="750" width="1.42578125" style="107" customWidth="1"/>
    <col min="751" max="751" width="24.7109375" style="107" customWidth="1"/>
    <col min="752" max="752" width="14.28515625" style="107" customWidth="1"/>
    <col min="753" max="753" width="11.140625" style="107" customWidth="1"/>
    <col min="754" max="754" width="12.5703125" style="107" customWidth="1"/>
    <col min="755" max="755" width="17.7109375" style="107" customWidth="1"/>
    <col min="756" max="756" width="17.140625" style="107" customWidth="1"/>
    <col min="757" max="757" width="11.5703125" style="107" customWidth="1"/>
    <col min="758" max="758" width="22.5703125" style="107" customWidth="1"/>
    <col min="759" max="759" width="9.7109375" style="107" customWidth="1"/>
    <col min="760" max="760" width="21.7109375" style="107" customWidth="1"/>
    <col min="761" max="761" width="24.42578125" style="107" customWidth="1"/>
    <col min="762" max="762" width="20.5703125" style="107" customWidth="1"/>
    <col min="763" max="763" width="10.5703125" style="107" customWidth="1"/>
    <col min="764" max="764" width="6.28515625" style="107" customWidth="1"/>
    <col min="765" max="768" width="8.5703125" style="107" customWidth="1"/>
    <col min="769" max="769" width="9.85546875" style="107" customWidth="1"/>
    <col min="770" max="770" width="15.140625" style="107" customWidth="1"/>
    <col min="771" max="771" width="19.85546875" style="107" customWidth="1"/>
    <col min="772" max="772" width="11.85546875" style="107" customWidth="1"/>
    <col min="773" max="773" width="10.85546875" style="107" customWidth="1"/>
    <col min="774" max="774" width="8.5703125" style="107" customWidth="1"/>
    <col min="775" max="786" width="6.7109375" style="107" customWidth="1"/>
    <col min="787" max="787" width="9.42578125" style="107" customWidth="1"/>
    <col min="788" max="788" width="6.7109375" style="107" customWidth="1"/>
    <col min="789" max="789" width="14.140625" style="107" customWidth="1"/>
    <col min="790" max="790" width="10" style="107" customWidth="1"/>
    <col min="791" max="791" width="6.140625" style="107" customWidth="1"/>
    <col min="792" max="793" width="8.5703125" style="107" customWidth="1"/>
    <col min="794" max="794" width="9.140625" style="107" customWidth="1"/>
    <col min="795" max="795" width="105" style="107" customWidth="1"/>
    <col min="796" max="796" width="10.42578125" style="107" customWidth="1"/>
    <col min="797" max="797" width="13.28515625" style="107" customWidth="1"/>
    <col min="798" max="798" width="11.28515625" style="107" customWidth="1"/>
    <col min="799" max="799" width="13.28515625" style="107" customWidth="1"/>
    <col min="800" max="1005" width="11.42578125" style="107"/>
    <col min="1006" max="1006" width="1.42578125" style="107" customWidth="1"/>
    <col min="1007" max="1007" width="24.7109375" style="107" customWidth="1"/>
    <col min="1008" max="1008" width="14.28515625" style="107" customWidth="1"/>
    <col min="1009" max="1009" width="11.140625" style="107" customWidth="1"/>
    <col min="1010" max="1010" width="12.5703125" style="107" customWidth="1"/>
    <col min="1011" max="1011" width="17.7109375" style="107" customWidth="1"/>
    <col min="1012" max="1012" width="17.140625" style="107" customWidth="1"/>
    <col min="1013" max="1013" width="11.5703125" style="107" customWidth="1"/>
    <col min="1014" max="1014" width="22.5703125" style="107" customWidth="1"/>
    <col min="1015" max="1015" width="9.7109375" style="107" customWidth="1"/>
    <col min="1016" max="1016" width="21.7109375" style="107" customWidth="1"/>
    <col min="1017" max="1017" width="24.42578125" style="107" customWidth="1"/>
    <col min="1018" max="1018" width="20.5703125" style="107" customWidth="1"/>
    <col min="1019" max="1019" width="10.5703125" style="107" customWidth="1"/>
    <col min="1020" max="1020" width="6.28515625" style="107" customWidth="1"/>
    <col min="1021" max="1024" width="8.5703125" style="107" customWidth="1"/>
    <col min="1025" max="1025" width="9.85546875" style="107" customWidth="1"/>
    <col min="1026" max="1026" width="15.140625" style="107" customWidth="1"/>
    <col min="1027" max="1027" width="19.85546875" style="107" customWidth="1"/>
    <col min="1028" max="1028" width="11.85546875" style="107" customWidth="1"/>
    <col min="1029" max="1029" width="10.85546875" style="107" customWidth="1"/>
    <col min="1030" max="1030" width="8.5703125" style="107" customWidth="1"/>
    <col min="1031" max="1042" width="6.7109375" style="107" customWidth="1"/>
    <col min="1043" max="1043" width="9.42578125" style="107" customWidth="1"/>
    <col min="1044" max="1044" width="6.7109375" style="107" customWidth="1"/>
    <col min="1045" max="1045" width="14.140625" style="107" customWidth="1"/>
    <col min="1046" max="1046" width="10" style="107" customWidth="1"/>
    <col min="1047" max="1047" width="6.140625" style="107" customWidth="1"/>
    <col min="1048" max="1049" width="8.5703125" style="107" customWidth="1"/>
    <col min="1050" max="1050" width="9.140625" style="107" customWidth="1"/>
    <col min="1051" max="1051" width="105" style="107" customWidth="1"/>
    <col min="1052" max="1052" width="10.42578125" style="107" customWidth="1"/>
    <col min="1053" max="1053" width="13.28515625" style="107" customWidth="1"/>
    <col min="1054" max="1054" width="11.28515625" style="107" customWidth="1"/>
    <col min="1055" max="1055" width="13.28515625" style="107" customWidth="1"/>
    <col min="1056" max="1261" width="11.42578125" style="107"/>
    <col min="1262" max="1262" width="1.42578125" style="107" customWidth="1"/>
    <col min="1263" max="1263" width="24.7109375" style="107" customWidth="1"/>
    <col min="1264" max="1264" width="14.28515625" style="107" customWidth="1"/>
    <col min="1265" max="1265" width="11.140625" style="107" customWidth="1"/>
    <col min="1266" max="1266" width="12.5703125" style="107" customWidth="1"/>
    <col min="1267" max="1267" width="17.7109375" style="107" customWidth="1"/>
    <col min="1268" max="1268" width="17.140625" style="107" customWidth="1"/>
    <col min="1269" max="1269" width="11.5703125" style="107" customWidth="1"/>
    <col min="1270" max="1270" width="22.5703125" style="107" customWidth="1"/>
    <col min="1271" max="1271" width="9.7109375" style="107" customWidth="1"/>
    <col min="1272" max="1272" width="21.7109375" style="107" customWidth="1"/>
    <col min="1273" max="1273" width="24.42578125" style="107" customWidth="1"/>
    <col min="1274" max="1274" width="20.5703125" style="107" customWidth="1"/>
    <col min="1275" max="1275" width="10.5703125" style="107" customWidth="1"/>
    <col min="1276" max="1276" width="6.28515625" style="107" customWidth="1"/>
    <col min="1277" max="1280" width="8.5703125" style="107" customWidth="1"/>
    <col min="1281" max="1281" width="9.85546875" style="107" customWidth="1"/>
    <col min="1282" max="1282" width="15.140625" style="107" customWidth="1"/>
    <col min="1283" max="1283" width="19.85546875" style="107" customWidth="1"/>
    <col min="1284" max="1284" width="11.85546875" style="107" customWidth="1"/>
    <col min="1285" max="1285" width="10.85546875" style="107" customWidth="1"/>
    <col min="1286" max="1286" width="8.5703125" style="107" customWidth="1"/>
    <col min="1287" max="1298" width="6.7109375" style="107" customWidth="1"/>
    <col min="1299" max="1299" width="9.42578125" style="107" customWidth="1"/>
    <col min="1300" max="1300" width="6.7109375" style="107" customWidth="1"/>
    <col min="1301" max="1301" width="14.140625" style="107" customWidth="1"/>
    <col min="1302" max="1302" width="10" style="107" customWidth="1"/>
    <col min="1303" max="1303" width="6.140625" style="107" customWidth="1"/>
    <col min="1304" max="1305" width="8.5703125" style="107" customWidth="1"/>
    <col min="1306" max="1306" width="9.140625" style="107" customWidth="1"/>
    <col min="1307" max="1307" width="105" style="107" customWidth="1"/>
    <col min="1308" max="1308" width="10.42578125" style="107" customWidth="1"/>
    <col min="1309" max="1309" width="13.28515625" style="107" customWidth="1"/>
    <col min="1310" max="1310" width="11.28515625" style="107" customWidth="1"/>
    <col min="1311" max="1311" width="13.28515625" style="107" customWidth="1"/>
    <col min="1312" max="1517" width="11.42578125" style="107"/>
    <col min="1518" max="1518" width="1.42578125" style="107" customWidth="1"/>
    <col min="1519" max="1519" width="24.7109375" style="107" customWidth="1"/>
    <col min="1520" max="1520" width="14.28515625" style="107" customWidth="1"/>
    <col min="1521" max="1521" width="11.140625" style="107" customWidth="1"/>
    <col min="1522" max="1522" width="12.5703125" style="107" customWidth="1"/>
    <col min="1523" max="1523" width="17.7109375" style="107" customWidth="1"/>
    <col min="1524" max="1524" width="17.140625" style="107" customWidth="1"/>
    <col min="1525" max="1525" width="11.5703125" style="107" customWidth="1"/>
    <col min="1526" max="1526" width="22.5703125" style="107" customWidth="1"/>
    <col min="1527" max="1527" width="9.7109375" style="107" customWidth="1"/>
    <col min="1528" max="1528" width="21.7109375" style="107" customWidth="1"/>
    <col min="1529" max="1529" width="24.42578125" style="107" customWidth="1"/>
    <col min="1530" max="1530" width="20.5703125" style="107" customWidth="1"/>
    <col min="1531" max="1531" width="10.5703125" style="107" customWidth="1"/>
    <col min="1532" max="1532" width="6.28515625" style="107" customWidth="1"/>
    <col min="1533" max="1536" width="8.5703125" style="107" customWidth="1"/>
    <col min="1537" max="1537" width="9.85546875" style="107" customWidth="1"/>
    <col min="1538" max="1538" width="15.140625" style="107" customWidth="1"/>
    <col min="1539" max="1539" width="19.85546875" style="107" customWidth="1"/>
    <col min="1540" max="1540" width="11.85546875" style="107" customWidth="1"/>
    <col min="1541" max="1541" width="10.85546875" style="107" customWidth="1"/>
    <col min="1542" max="1542" width="8.5703125" style="107" customWidth="1"/>
    <col min="1543" max="1554" width="6.7109375" style="107" customWidth="1"/>
    <col min="1555" max="1555" width="9.42578125" style="107" customWidth="1"/>
    <col min="1556" max="1556" width="6.7109375" style="107" customWidth="1"/>
    <col min="1557" max="1557" width="14.140625" style="107" customWidth="1"/>
    <col min="1558" max="1558" width="10" style="107" customWidth="1"/>
    <col min="1559" max="1559" width="6.140625" style="107" customWidth="1"/>
    <col min="1560" max="1561" width="8.5703125" style="107" customWidth="1"/>
    <col min="1562" max="1562" width="9.140625" style="107" customWidth="1"/>
    <col min="1563" max="1563" width="105" style="107" customWidth="1"/>
    <col min="1564" max="1564" width="10.42578125" style="107" customWidth="1"/>
    <col min="1565" max="1565" width="13.28515625" style="107" customWidth="1"/>
    <col min="1566" max="1566" width="11.28515625" style="107" customWidth="1"/>
    <col min="1567" max="1567" width="13.28515625" style="107" customWidth="1"/>
    <col min="1568" max="1773" width="11.42578125" style="107"/>
    <col min="1774" max="1774" width="1.42578125" style="107" customWidth="1"/>
    <col min="1775" max="1775" width="24.7109375" style="107" customWidth="1"/>
    <col min="1776" max="1776" width="14.28515625" style="107" customWidth="1"/>
    <col min="1777" max="1777" width="11.140625" style="107" customWidth="1"/>
    <col min="1778" max="1778" width="12.5703125" style="107" customWidth="1"/>
    <col min="1779" max="1779" width="17.7109375" style="107" customWidth="1"/>
    <col min="1780" max="1780" width="17.140625" style="107" customWidth="1"/>
    <col min="1781" max="1781" width="11.5703125" style="107" customWidth="1"/>
    <col min="1782" max="1782" width="22.5703125" style="107" customWidth="1"/>
    <col min="1783" max="1783" width="9.7109375" style="107" customWidth="1"/>
    <col min="1784" max="1784" width="21.7109375" style="107" customWidth="1"/>
    <col min="1785" max="1785" width="24.42578125" style="107" customWidth="1"/>
    <col min="1786" max="1786" width="20.5703125" style="107" customWidth="1"/>
    <col min="1787" max="1787" width="10.5703125" style="107" customWidth="1"/>
    <col min="1788" max="1788" width="6.28515625" style="107" customWidth="1"/>
    <col min="1789" max="1792" width="8.5703125" style="107" customWidth="1"/>
    <col min="1793" max="1793" width="9.85546875" style="107" customWidth="1"/>
    <col min="1794" max="1794" width="15.140625" style="107" customWidth="1"/>
    <col min="1795" max="1795" width="19.85546875" style="107" customWidth="1"/>
    <col min="1796" max="1796" width="11.85546875" style="107" customWidth="1"/>
    <col min="1797" max="1797" width="10.85546875" style="107" customWidth="1"/>
    <col min="1798" max="1798" width="8.5703125" style="107" customWidth="1"/>
    <col min="1799" max="1810" width="6.7109375" style="107" customWidth="1"/>
    <col min="1811" max="1811" width="9.42578125" style="107" customWidth="1"/>
    <col min="1812" max="1812" width="6.7109375" style="107" customWidth="1"/>
    <col min="1813" max="1813" width="14.140625" style="107" customWidth="1"/>
    <col min="1814" max="1814" width="10" style="107" customWidth="1"/>
    <col min="1815" max="1815" width="6.140625" style="107" customWidth="1"/>
    <col min="1816" max="1817" width="8.5703125" style="107" customWidth="1"/>
    <col min="1818" max="1818" width="9.140625" style="107" customWidth="1"/>
    <col min="1819" max="1819" width="105" style="107" customWidth="1"/>
    <col min="1820" max="1820" width="10.42578125" style="107" customWidth="1"/>
    <col min="1821" max="1821" width="13.28515625" style="107" customWidth="1"/>
    <col min="1822" max="1822" width="11.28515625" style="107" customWidth="1"/>
    <col min="1823" max="1823" width="13.28515625" style="107" customWidth="1"/>
    <col min="1824" max="2029" width="11.42578125" style="107"/>
    <col min="2030" max="2030" width="1.42578125" style="107" customWidth="1"/>
    <col min="2031" max="2031" width="24.7109375" style="107" customWidth="1"/>
    <col min="2032" max="2032" width="14.28515625" style="107" customWidth="1"/>
    <col min="2033" max="2033" width="11.140625" style="107" customWidth="1"/>
    <col min="2034" max="2034" width="12.5703125" style="107" customWidth="1"/>
    <col min="2035" max="2035" width="17.7109375" style="107" customWidth="1"/>
    <col min="2036" max="2036" width="17.140625" style="107" customWidth="1"/>
    <col min="2037" max="2037" width="11.5703125" style="107" customWidth="1"/>
    <col min="2038" max="2038" width="22.5703125" style="107" customWidth="1"/>
    <col min="2039" max="2039" width="9.7109375" style="107" customWidth="1"/>
    <col min="2040" max="2040" width="21.7109375" style="107" customWidth="1"/>
    <col min="2041" max="2041" width="24.42578125" style="107" customWidth="1"/>
    <col min="2042" max="2042" width="20.5703125" style="107" customWidth="1"/>
    <col min="2043" max="2043" width="10.5703125" style="107" customWidth="1"/>
    <col min="2044" max="2044" width="6.28515625" style="107" customWidth="1"/>
    <col min="2045" max="2048" width="8.5703125" style="107" customWidth="1"/>
    <col min="2049" max="2049" width="9.85546875" style="107" customWidth="1"/>
    <col min="2050" max="2050" width="15.140625" style="107" customWidth="1"/>
    <col min="2051" max="2051" width="19.85546875" style="107" customWidth="1"/>
    <col min="2052" max="2052" width="11.85546875" style="107" customWidth="1"/>
    <col min="2053" max="2053" width="10.85546875" style="107" customWidth="1"/>
    <col min="2054" max="2054" width="8.5703125" style="107" customWidth="1"/>
    <col min="2055" max="2066" width="6.7109375" style="107" customWidth="1"/>
    <col min="2067" max="2067" width="9.42578125" style="107" customWidth="1"/>
    <col min="2068" max="2068" width="6.7109375" style="107" customWidth="1"/>
    <col min="2069" max="2069" width="14.140625" style="107" customWidth="1"/>
    <col min="2070" max="2070" width="10" style="107" customWidth="1"/>
    <col min="2071" max="2071" width="6.140625" style="107" customWidth="1"/>
    <col min="2072" max="2073" width="8.5703125" style="107" customWidth="1"/>
    <col min="2074" max="2074" width="9.140625" style="107" customWidth="1"/>
    <col min="2075" max="2075" width="105" style="107" customWidth="1"/>
    <col min="2076" max="2076" width="10.42578125" style="107" customWidth="1"/>
    <col min="2077" max="2077" width="13.28515625" style="107" customWidth="1"/>
    <col min="2078" max="2078" width="11.28515625" style="107" customWidth="1"/>
    <col min="2079" max="2079" width="13.28515625" style="107" customWidth="1"/>
    <col min="2080" max="2285" width="11.42578125" style="107"/>
    <col min="2286" max="2286" width="1.42578125" style="107" customWidth="1"/>
    <col min="2287" max="2287" width="24.7109375" style="107" customWidth="1"/>
    <col min="2288" max="2288" width="14.28515625" style="107" customWidth="1"/>
    <col min="2289" max="2289" width="11.140625" style="107" customWidth="1"/>
    <col min="2290" max="2290" width="12.5703125" style="107" customWidth="1"/>
    <col min="2291" max="2291" width="17.7109375" style="107" customWidth="1"/>
    <col min="2292" max="2292" width="17.140625" style="107" customWidth="1"/>
    <col min="2293" max="2293" width="11.5703125" style="107" customWidth="1"/>
    <col min="2294" max="2294" width="22.5703125" style="107" customWidth="1"/>
    <col min="2295" max="2295" width="9.7109375" style="107" customWidth="1"/>
    <col min="2296" max="2296" width="21.7109375" style="107" customWidth="1"/>
    <col min="2297" max="2297" width="24.42578125" style="107" customWidth="1"/>
    <col min="2298" max="2298" width="20.5703125" style="107" customWidth="1"/>
    <col min="2299" max="2299" width="10.5703125" style="107" customWidth="1"/>
    <col min="2300" max="2300" width="6.28515625" style="107" customWidth="1"/>
    <col min="2301" max="2304" width="8.5703125" style="107" customWidth="1"/>
    <col min="2305" max="2305" width="9.85546875" style="107" customWidth="1"/>
    <col min="2306" max="2306" width="15.140625" style="107" customWidth="1"/>
    <col min="2307" max="2307" width="19.85546875" style="107" customWidth="1"/>
    <col min="2308" max="2308" width="11.85546875" style="107" customWidth="1"/>
    <col min="2309" max="2309" width="10.85546875" style="107" customWidth="1"/>
    <col min="2310" max="2310" width="8.5703125" style="107" customWidth="1"/>
    <col min="2311" max="2322" width="6.7109375" style="107" customWidth="1"/>
    <col min="2323" max="2323" width="9.42578125" style="107" customWidth="1"/>
    <col min="2324" max="2324" width="6.7109375" style="107" customWidth="1"/>
    <col min="2325" max="2325" width="14.140625" style="107" customWidth="1"/>
    <col min="2326" max="2326" width="10" style="107" customWidth="1"/>
    <col min="2327" max="2327" width="6.140625" style="107" customWidth="1"/>
    <col min="2328" max="2329" width="8.5703125" style="107" customWidth="1"/>
    <col min="2330" max="2330" width="9.140625" style="107" customWidth="1"/>
    <col min="2331" max="2331" width="105" style="107" customWidth="1"/>
    <col min="2332" max="2332" width="10.42578125" style="107" customWidth="1"/>
    <col min="2333" max="2333" width="13.28515625" style="107" customWidth="1"/>
    <col min="2334" max="2334" width="11.28515625" style="107" customWidth="1"/>
    <col min="2335" max="2335" width="13.28515625" style="107" customWidth="1"/>
    <col min="2336" max="2541" width="11.42578125" style="107"/>
    <col min="2542" max="2542" width="1.42578125" style="107" customWidth="1"/>
    <col min="2543" max="2543" width="24.7109375" style="107" customWidth="1"/>
    <col min="2544" max="2544" width="14.28515625" style="107" customWidth="1"/>
    <col min="2545" max="2545" width="11.140625" style="107" customWidth="1"/>
    <col min="2546" max="2546" width="12.5703125" style="107" customWidth="1"/>
    <col min="2547" max="2547" width="17.7109375" style="107" customWidth="1"/>
    <col min="2548" max="2548" width="17.140625" style="107" customWidth="1"/>
    <col min="2549" max="2549" width="11.5703125" style="107" customWidth="1"/>
    <col min="2550" max="2550" width="22.5703125" style="107" customWidth="1"/>
    <col min="2551" max="2551" width="9.7109375" style="107" customWidth="1"/>
    <col min="2552" max="2552" width="21.7109375" style="107" customWidth="1"/>
    <col min="2553" max="2553" width="24.42578125" style="107" customWidth="1"/>
    <col min="2554" max="2554" width="20.5703125" style="107" customWidth="1"/>
    <col min="2555" max="2555" width="10.5703125" style="107" customWidth="1"/>
    <col min="2556" max="2556" width="6.28515625" style="107" customWidth="1"/>
    <col min="2557" max="2560" width="8.5703125" style="107" customWidth="1"/>
    <col min="2561" max="2561" width="9.85546875" style="107" customWidth="1"/>
    <col min="2562" max="2562" width="15.140625" style="107" customWidth="1"/>
    <col min="2563" max="2563" width="19.85546875" style="107" customWidth="1"/>
    <col min="2564" max="2564" width="11.85546875" style="107" customWidth="1"/>
    <col min="2565" max="2565" width="10.85546875" style="107" customWidth="1"/>
    <col min="2566" max="2566" width="8.5703125" style="107" customWidth="1"/>
    <col min="2567" max="2578" width="6.7109375" style="107" customWidth="1"/>
    <col min="2579" max="2579" width="9.42578125" style="107" customWidth="1"/>
    <col min="2580" max="2580" width="6.7109375" style="107" customWidth="1"/>
    <col min="2581" max="2581" width="14.140625" style="107" customWidth="1"/>
    <col min="2582" max="2582" width="10" style="107" customWidth="1"/>
    <col min="2583" max="2583" width="6.140625" style="107" customWidth="1"/>
    <col min="2584" max="2585" width="8.5703125" style="107" customWidth="1"/>
    <col min="2586" max="2586" width="9.140625" style="107" customWidth="1"/>
    <col min="2587" max="2587" width="105" style="107" customWidth="1"/>
    <col min="2588" max="2588" width="10.42578125" style="107" customWidth="1"/>
    <col min="2589" max="2589" width="13.28515625" style="107" customWidth="1"/>
    <col min="2590" max="2590" width="11.28515625" style="107" customWidth="1"/>
    <col min="2591" max="2591" width="13.28515625" style="107" customWidth="1"/>
    <col min="2592" max="2797" width="11.42578125" style="107"/>
    <col min="2798" max="2798" width="1.42578125" style="107" customWidth="1"/>
    <col min="2799" max="2799" width="24.7109375" style="107" customWidth="1"/>
    <col min="2800" max="2800" width="14.28515625" style="107" customWidth="1"/>
    <col min="2801" max="2801" width="11.140625" style="107" customWidth="1"/>
    <col min="2802" max="2802" width="12.5703125" style="107" customWidth="1"/>
    <col min="2803" max="2803" width="17.7109375" style="107" customWidth="1"/>
    <col min="2804" max="2804" width="17.140625" style="107" customWidth="1"/>
    <col min="2805" max="2805" width="11.5703125" style="107" customWidth="1"/>
    <col min="2806" max="2806" width="22.5703125" style="107" customWidth="1"/>
    <col min="2807" max="2807" width="9.7109375" style="107" customWidth="1"/>
    <col min="2808" max="2808" width="21.7109375" style="107" customWidth="1"/>
    <col min="2809" max="2809" width="24.42578125" style="107" customWidth="1"/>
    <col min="2810" max="2810" width="20.5703125" style="107" customWidth="1"/>
    <col min="2811" max="2811" width="10.5703125" style="107" customWidth="1"/>
    <col min="2812" max="2812" width="6.28515625" style="107" customWidth="1"/>
    <col min="2813" max="2816" width="8.5703125" style="107" customWidth="1"/>
    <col min="2817" max="2817" width="9.85546875" style="107" customWidth="1"/>
    <col min="2818" max="2818" width="15.140625" style="107" customWidth="1"/>
    <col min="2819" max="2819" width="19.85546875" style="107" customWidth="1"/>
    <col min="2820" max="2820" width="11.85546875" style="107" customWidth="1"/>
    <col min="2821" max="2821" width="10.85546875" style="107" customWidth="1"/>
    <col min="2822" max="2822" width="8.5703125" style="107" customWidth="1"/>
    <col min="2823" max="2834" width="6.7109375" style="107" customWidth="1"/>
    <col min="2835" max="2835" width="9.42578125" style="107" customWidth="1"/>
    <col min="2836" max="2836" width="6.7109375" style="107" customWidth="1"/>
    <col min="2837" max="2837" width="14.140625" style="107" customWidth="1"/>
    <col min="2838" max="2838" width="10" style="107" customWidth="1"/>
    <col min="2839" max="2839" width="6.140625" style="107" customWidth="1"/>
    <col min="2840" max="2841" width="8.5703125" style="107" customWidth="1"/>
    <col min="2842" max="2842" width="9.140625" style="107" customWidth="1"/>
    <col min="2843" max="2843" width="105" style="107" customWidth="1"/>
    <col min="2844" max="2844" width="10.42578125" style="107" customWidth="1"/>
    <col min="2845" max="2845" width="13.28515625" style="107" customWidth="1"/>
    <col min="2846" max="2846" width="11.28515625" style="107" customWidth="1"/>
    <col min="2847" max="2847" width="13.28515625" style="107" customWidth="1"/>
    <col min="2848" max="3053" width="11.42578125" style="107"/>
    <col min="3054" max="3054" width="1.42578125" style="107" customWidth="1"/>
    <col min="3055" max="3055" width="24.7109375" style="107" customWidth="1"/>
    <col min="3056" max="3056" width="14.28515625" style="107" customWidth="1"/>
    <col min="3057" max="3057" width="11.140625" style="107" customWidth="1"/>
    <col min="3058" max="3058" width="12.5703125" style="107" customWidth="1"/>
    <col min="3059" max="3059" width="17.7109375" style="107" customWidth="1"/>
    <col min="3060" max="3060" width="17.140625" style="107" customWidth="1"/>
    <col min="3061" max="3061" width="11.5703125" style="107" customWidth="1"/>
    <col min="3062" max="3062" width="22.5703125" style="107" customWidth="1"/>
    <col min="3063" max="3063" width="9.7109375" style="107" customWidth="1"/>
    <col min="3064" max="3064" width="21.7109375" style="107" customWidth="1"/>
    <col min="3065" max="3065" width="24.42578125" style="107" customWidth="1"/>
    <col min="3066" max="3066" width="20.5703125" style="107" customWidth="1"/>
    <col min="3067" max="3067" width="10.5703125" style="107" customWidth="1"/>
    <col min="3068" max="3068" width="6.28515625" style="107" customWidth="1"/>
    <col min="3069" max="3072" width="8.5703125" style="107" customWidth="1"/>
    <col min="3073" max="3073" width="9.85546875" style="107" customWidth="1"/>
    <col min="3074" max="3074" width="15.140625" style="107" customWidth="1"/>
    <col min="3075" max="3075" width="19.85546875" style="107" customWidth="1"/>
    <col min="3076" max="3076" width="11.85546875" style="107" customWidth="1"/>
    <col min="3077" max="3077" width="10.85546875" style="107" customWidth="1"/>
    <col min="3078" max="3078" width="8.5703125" style="107" customWidth="1"/>
    <col min="3079" max="3090" width="6.7109375" style="107" customWidth="1"/>
    <col min="3091" max="3091" width="9.42578125" style="107" customWidth="1"/>
    <col min="3092" max="3092" width="6.7109375" style="107" customWidth="1"/>
    <col min="3093" max="3093" width="14.140625" style="107" customWidth="1"/>
    <col min="3094" max="3094" width="10" style="107" customWidth="1"/>
    <col min="3095" max="3095" width="6.140625" style="107" customWidth="1"/>
    <col min="3096" max="3097" width="8.5703125" style="107" customWidth="1"/>
    <col min="3098" max="3098" width="9.140625" style="107" customWidth="1"/>
    <col min="3099" max="3099" width="105" style="107" customWidth="1"/>
    <col min="3100" max="3100" width="10.42578125" style="107" customWidth="1"/>
    <col min="3101" max="3101" width="13.28515625" style="107" customWidth="1"/>
    <col min="3102" max="3102" width="11.28515625" style="107" customWidth="1"/>
    <col min="3103" max="3103" width="13.28515625" style="107" customWidth="1"/>
    <col min="3104" max="3309" width="11.42578125" style="107"/>
    <col min="3310" max="3310" width="1.42578125" style="107" customWidth="1"/>
    <col min="3311" max="3311" width="24.7109375" style="107" customWidth="1"/>
    <col min="3312" max="3312" width="14.28515625" style="107" customWidth="1"/>
    <col min="3313" max="3313" width="11.140625" style="107" customWidth="1"/>
    <col min="3314" max="3314" width="12.5703125" style="107" customWidth="1"/>
    <col min="3315" max="3315" width="17.7109375" style="107" customWidth="1"/>
    <col min="3316" max="3316" width="17.140625" style="107" customWidth="1"/>
    <col min="3317" max="3317" width="11.5703125" style="107" customWidth="1"/>
    <col min="3318" max="3318" width="22.5703125" style="107" customWidth="1"/>
    <col min="3319" max="3319" width="9.7109375" style="107" customWidth="1"/>
    <col min="3320" max="3320" width="21.7109375" style="107" customWidth="1"/>
    <col min="3321" max="3321" width="24.42578125" style="107" customWidth="1"/>
    <col min="3322" max="3322" width="20.5703125" style="107" customWidth="1"/>
    <col min="3323" max="3323" width="10.5703125" style="107" customWidth="1"/>
    <col min="3324" max="3324" width="6.28515625" style="107" customWidth="1"/>
    <col min="3325" max="3328" width="8.5703125" style="107" customWidth="1"/>
    <col min="3329" max="3329" width="9.85546875" style="107" customWidth="1"/>
    <col min="3330" max="3330" width="15.140625" style="107" customWidth="1"/>
    <col min="3331" max="3331" width="19.85546875" style="107" customWidth="1"/>
    <col min="3332" max="3332" width="11.85546875" style="107" customWidth="1"/>
    <col min="3333" max="3333" width="10.85546875" style="107" customWidth="1"/>
    <col min="3334" max="3334" width="8.5703125" style="107" customWidth="1"/>
    <col min="3335" max="3346" width="6.7109375" style="107" customWidth="1"/>
    <col min="3347" max="3347" width="9.42578125" style="107" customWidth="1"/>
    <col min="3348" max="3348" width="6.7109375" style="107" customWidth="1"/>
    <col min="3349" max="3349" width="14.140625" style="107" customWidth="1"/>
    <col min="3350" max="3350" width="10" style="107" customWidth="1"/>
    <col min="3351" max="3351" width="6.140625" style="107" customWidth="1"/>
    <col min="3352" max="3353" width="8.5703125" style="107" customWidth="1"/>
    <col min="3354" max="3354" width="9.140625" style="107" customWidth="1"/>
    <col min="3355" max="3355" width="105" style="107" customWidth="1"/>
    <col min="3356" max="3356" width="10.42578125" style="107" customWidth="1"/>
    <col min="3357" max="3357" width="13.28515625" style="107" customWidth="1"/>
    <col min="3358" max="3358" width="11.28515625" style="107" customWidth="1"/>
    <col min="3359" max="3359" width="13.28515625" style="107" customWidth="1"/>
    <col min="3360" max="3565" width="11.42578125" style="107"/>
    <col min="3566" max="3566" width="1.42578125" style="107" customWidth="1"/>
    <col min="3567" max="3567" width="24.7109375" style="107" customWidth="1"/>
    <col min="3568" max="3568" width="14.28515625" style="107" customWidth="1"/>
    <col min="3569" max="3569" width="11.140625" style="107" customWidth="1"/>
    <col min="3570" max="3570" width="12.5703125" style="107" customWidth="1"/>
    <col min="3571" max="3571" width="17.7109375" style="107" customWidth="1"/>
    <col min="3572" max="3572" width="17.140625" style="107" customWidth="1"/>
    <col min="3573" max="3573" width="11.5703125" style="107" customWidth="1"/>
    <col min="3574" max="3574" width="22.5703125" style="107" customWidth="1"/>
    <col min="3575" max="3575" width="9.7109375" style="107" customWidth="1"/>
    <col min="3576" max="3576" width="21.7109375" style="107" customWidth="1"/>
    <col min="3577" max="3577" width="24.42578125" style="107" customWidth="1"/>
    <col min="3578" max="3578" width="20.5703125" style="107" customWidth="1"/>
    <col min="3579" max="3579" width="10.5703125" style="107" customWidth="1"/>
    <col min="3580" max="3580" width="6.28515625" style="107" customWidth="1"/>
    <col min="3581" max="3584" width="8.5703125" style="107" customWidth="1"/>
    <col min="3585" max="3585" width="9.85546875" style="107" customWidth="1"/>
    <col min="3586" max="3586" width="15.140625" style="107" customWidth="1"/>
    <col min="3587" max="3587" width="19.85546875" style="107" customWidth="1"/>
    <col min="3588" max="3588" width="11.85546875" style="107" customWidth="1"/>
    <col min="3589" max="3589" width="10.85546875" style="107" customWidth="1"/>
    <col min="3590" max="3590" width="8.5703125" style="107" customWidth="1"/>
    <col min="3591" max="3602" width="6.7109375" style="107" customWidth="1"/>
    <col min="3603" max="3603" width="9.42578125" style="107" customWidth="1"/>
    <col min="3604" max="3604" width="6.7109375" style="107" customWidth="1"/>
    <col min="3605" max="3605" width="14.140625" style="107" customWidth="1"/>
    <col min="3606" max="3606" width="10" style="107" customWidth="1"/>
    <col min="3607" max="3607" width="6.140625" style="107" customWidth="1"/>
    <col min="3608" max="3609" width="8.5703125" style="107" customWidth="1"/>
    <col min="3610" max="3610" width="9.140625" style="107" customWidth="1"/>
    <col min="3611" max="3611" width="105" style="107" customWidth="1"/>
    <col min="3612" max="3612" width="10.42578125" style="107" customWidth="1"/>
    <col min="3613" max="3613" width="13.28515625" style="107" customWidth="1"/>
    <col min="3614" max="3614" width="11.28515625" style="107" customWidth="1"/>
    <col min="3615" max="3615" width="13.28515625" style="107" customWidth="1"/>
    <col min="3616" max="3821" width="11.42578125" style="107"/>
    <col min="3822" max="3822" width="1.42578125" style="107" customWidth="1"/>
    <col min="3823" max="3823" width="24.7109375" style="107" customWidth="1"/>
    <col min="3824" max="3824" width="14.28515625" style="107" customWidth="1"/>
    <col min="3825" max="3825" width="11.140625" style="107" customWidth="1"/>
    <col min="3826" max="3826" width="12.5703125" style="107" customWidth="1"/>
    <col min="3827" max="3827" width="17.7109375" style="107" customWidth="1"/>
    <col min="3828" max="3828" width="17.140625" style="107" customWidth="1"/>
    <col min="3829" max="3829" width="11.5703125" style="107" customWidth="1"/>
    <col min="3830" max="3830" width="22.5703125" style="107" customWidth="1"/>
    <col min="3831" max="3831" width="9.7109375" style="107" customWidth="1"/>
    <col min="3832" max="3832" width="21.7109375" style="107" customWidth="1"/>
    <col min="3833" max="3833" width="24.42578125" style="107" customWidth="1"/>
    <col min="3834" max="3834" width="20.5703125" style="107" customWidth="1"/>
    <col min="3835" max="3835" width="10.5703125" style="107" customWidth="1"/>
    <col min="3836" max="3836" width="6.28515625" style="107" customWidth="1"/>
    <col min="3837" max="3840" width="8.5703125" style="107" customWidth="1"/>
    <col min="3841" max="3841" width="9.85546875" style="107" customWidth="1"/>
    <col min="3842" max="3842" width="15.140625" style="107" customWidth="1"/>
    <col min="3843" max="3843" width="19.85546875" style="107" customWidth="1"/>
    <col min="3844" max="3844" width="11.85546875" style="107" customWidth="1"/>
    <col min="3845" max="3845" width="10.85546875" style="107" customWidth="1"/>
    <col min="3846" max="3846" width="8.5703125" style="107" customWidth="1"/>
    <col min="3847" max="3858" width="6.7109375" style="107" customWidth="1"/>
    <col min="3859" max="3859" width="9.42578125" style="107" customWidth="1"/>
    <col min="3860" max="3860" width="6.7109375" style="107" customWidth="1"/>
    <col min="3861" max="3861" width="14.140625" style="107" customWidth="1"/>
    <col min="3862" max="3862" width="10" style="107" customWidth="1"/>
    <col min="3863" max="3863" width="6.140625" style="107" customWidth="1"/>
    <col min="3864" max="3865" width="8.5703125" style="107" customWidth="1"/>
    <col min="3866" max="3866" width="9.140625" style="107" customWidth="1"/>
    <col min="3867" max="3867" width="105" style="107" customWidth="1"/>
    <col min="3868" max="3868" width="10.42578125" style="107" customWidth="1"/>
    <col min="3869" max="3869" width="13.28515625" style="107" customWidth="1"/>
    <col min="3870" max="3870" width="11.28515625" style="107" customWidth="1"/>
    <col min="3871" max="3871" width="13.28515625" style="107" customWidth="1"/>
    <col min="3872" max="4077" width="11.42578125" style="107"/>
    <col min="4078" max="4078" width="1.42578125" style="107" customWidth="1"/>
    <col min="4079" max="4079" width="24.7109375" style="107" customWidth="1"/>
    <col min="4080" max="4080" width="14.28515625" style="107" customWidth="1"/>
    <col min="4081" max="4081" width="11.140625" style="107" customWidth="1"/>
    <col min="4082" max="4082" width="12.5703125" style="107" customWidth="1"/>
    <col min="4083" max="4083" width="17.7109375" style="107" customWidth="1"/>
    <col min="4084" max="4084" width="17.140625" style="107" customWidth="1"/>
    <col min="4085" max="4085" width="11.5703125" style="107" customWidth="1"/>
    <col min="4086" max="4086" width="22.5703125" style="107" customWidth="1"/>
    <col min="4087" max="4087" width="9.7109375" style="107" customWidth="1"/>
    <col min="4088" max="4088" width="21.7109375" style="107" customWidth="1"/>
    <col min="4089" max="4089" width="24.42578125" style="107" customWidth="1"/>
    <col min="4090" max="4090" width="20.5703125" style="107" customWidth="1"/>
    <col min="4091" max="4091" width="10.5703125" style="107" customWidth="1"/>
    <col min="4092" max="4092" width="6.28515625" style="107" customWidth="1"/>
    <col min="4093" max="4096" width="8.5703125" style="107" customWidth="1"/>
    <col min="4097" max="4097" width="9.85546875" style="107" customWidth="1"/>
    <col min="4098" max="4098" width="15.140625" style="107" customWidth="1"/>
    <col min="4099" max="4099" width="19.85546875" style="107" customWidth="1"/>
    <col min="4100" max="4100" width="11.85546875" style="107" customWidth="1"/>
    <col min="4101" max="4101" width="10.85546875" style="107" customWidth="1"/>
    <col min="4102" max="4102" width="8.5703125" style="107" customWidth="1"/>
    <col min="4103" max="4114" width="6.7109375" style="107" customWidth="1"/>
    <col min="4115" max="4115" width="9.42578125" style="107" customWidth="1"/>
    <col min="4116" max="4116" width="6.7109375" style="107" customWidth="1"/>
    <col min="4117" max="4117" width="14.140625" style="107" customWidth="1"/>
    <col min="4118" max="4118" width="10" style="107" customWidth="1"/>
    <col min="4119" max="4119" width="6.140625" style="107" customWidth="1"/>
    <col min="4120" max="4121" width="8.5703125" style="107" customWidth="1"/>
    <col min="4122" max="4122" width="9.140625" style="107" customWidth="1"/>
    <col min="4123" max="4123" width="105" style="107" customWidth="1"/>
    <col min="4124" max="4124" width="10.42578125" style="107" customWidth="1"/>
    <col min="4125" max="4125" width="13.28515625" style="107" customWidth="1"/>
    <col min="4126" max="4126" width="11.28515625" style="107" customWidth="1"/>
    <col min="4127" max="4127" width="13.28515625" style="107" customWidth="1"/>
    <col min="4128" max="4333" width="11.42578125" style="107"/>
    <col min="4334" max="4334" width="1.42578125" style="107" customWidth="1"/>
    <col min="4335" max="4335" width="24.7109375" style="107" customWidth="1"/>
    <col min="4336" max="4336" width="14.28515625" style="107" customWidth="1"/>
    <col min="4337" max="4337" width="11.140625" style="107" customWidth="1"/>
    <col min="4338" max="4338" width="12.5703125" style="107" customWidth="1"/>
    <col min="4339" max="4339" width="17.7109375" style="107" customWidth="1"/>
    <col min="4340" max="4340" width="17.140625" style="107" customWidth="1"/>
    <col min="4341" max="4341" width="11.5703125" style="107" customWidth="1"/>
    <col min="4342" max="4342" width="22.5703125" style="107" customWidth="1"/>
    <col min="4343" max="4343" width="9.7109375" style="107" customWidth="1"/>
    <col min="4344" max="4344" width="21.7109375" style="107" customWidth="1"/>
    <col min="4345" max="4345" width="24.42578125" style="107" customWidth="1"/>
    <col min="4346" max="4346" width="20.5703125" style="107" customWidth="1"/>
    <col min="4347" max="4347" width="10.5703125" style="107" customWidth="1"/>
    <col min="4348" max="4348" width="6.28515625" style="107" customWidth="1"/>
    <col min="4349" max="4352" width="8.5703125" style="107" customWidth="1"/>
    <col min="4353" max="4353" width="9.85546875" style="107" customWidth="1"/>
    <col min="4354" max="4354" width="15.140625" style="107" customWidth="1"/>
    <col min="4355" max="4355" width="19.85546875" style="107" customWidth="1"/>
    <col min="4356" max="4356" width="11.85546875" style="107" customWidth="1"/>
    <col min="4357" max="4357" width="10.85546875" style="107" customWidth="1"/>
    <col min="4358" max="4358" width="8.5703125" style="107" customWidth="1"/>
    <col min="4359" max="4370" width="6.7109375" style="107" customWidth="1"/>
    <col min="4371" max="4371" width="9.42578125" style="107" customWidth="1"/>
    <col min="4372" max="4372" width="6.7109375" style="107" customWidth="1"/>
    <col min="4373" max="4373" width="14.140625" style="107" customWidth="1"/>
    <col min="4374" max="4374" width="10" style="107" customWidth="1"/>
    <col min="4375" max="4375" width="6.140625" style="107" customWidth="1"/>
    <col min="4376" max="4377" width="8.5703125" style="107" customWidth="1"/>
    <col min="4378" max="4378" width="9.140625" style="107" customWidth="1"/>
    <col min="4379" max="4379" width="105" style="107" customWidth="1"/>
    <col min="4380" max="4380" width="10.42578125" style="107" customWidth="1"/>
    <col min="4381" max="4381" width="13.28515625" style="107" customWidth="1"/>
    <col min="4382" max="4382" width="11.28515625" style="107" customWidth="1"/>
    <col min="4383" max="4383" width="13.28515625" style="107" customWidth="1"/>
    <col min="4384" max="4589" width="11.42578125" style="107"/>
    <col min="4590" max="4590" width="1.42578125" style="107" customWidth="1"/>
    <col min="4591" max="4591" width="24.7109375" style="107" customWidth="1"/>
    <col min="4592" max="4592" width="14.28515625" style="107" customWidth="1"/>
    <col min="4593" max="4593" width="11.140625" style="107" customWidth="1"/>
    <col min="4594" max="4594" width="12.5703125" style="107" customWidth="1"/>
    <col min="4595" max="4595" width="17.7109375" style="107" customWidth="1"/>
    <col min="4596" max="4596" width="17.140625" style="107" customWidth="1"/>
    <col min="4597" max="4597" width="11.5703125" style="107" customWidth="1"/>
    <col min="4598" max="4598" width="22.5703125" style="107" customWidth="1"/>
    <col min="4599" max="4599" width="9.7109375" style="107" customWidth="1"/>
    <col min="4600" max="4600" width="21.7109375" style="107" customWidth="1"/>
    <col min="4601" max="4601" width="24.42578125" style="107" customWidth="1"/>
    <col min="4602" max="4602" width="20.5703125" style="107" customWidth="1"/>
    <col min="4603" max="4603" width="10.5703125" style="107" customWidth="1"/>
    <col min="4604" max="4604" width="6.28515625" style="107" customWidth="1"/>
    <col min="4605" max="4608" width="8.5703125" style="107" customWidth="1"/>
    <col min="4609" max="4609" width="9.85546875" style="107" customWidth="1"/>
    <col min="4610" max="4610" width="15.140625" style="107" customWidth="1"/>
    <col min="4611" max="4611" width="19.85546875" style="107" customWidth="1"/>
    <col min="4612" max="4612" width="11.85546875" style="107" customWidth="1"/>
    <col min="4613" max="4613" width="10.85546875" style="107" customWidth="1"/>
    <col min="4614" max="4614" width="8.5703125" style="107" customWidth="1"/>
    <col min="4615" max="4626" width="6.7109375" style="107" customWidth="1"/>
    <col min="4627" max="4627" width="9.42578125" style="107" customWidth="1"/>
    <col min="4628" max="4628" width="6.7109375" style="107" customWidth="1"/>
    <col min="4629" max="4629" width="14.140625" style="107" customWidth="1"/>
    <col min="4630" max="4630" width="10" style="107" customWidth="1"/>
    <col min="4631" max="4631" width="6.140625" style="107" customWidth="1"/>
    <col min="4632" max="4633" width="8.5703125" style="107" customWidth="1"/>
    <col min="4634" max="4634" width="9.140625" style="107" customWidth="1"/>
    <col min="4635" max="4635" width="105" style="107" customWidth="1"/>
    <col min="4636" max="4636" width="10.42578125" style="107" customWidth="1"/>
    <col min="4637" max="4637" width="13.28515625" style="107" customWidth="1"/>
    <col min="4638" max="4638" width="11.28515625" style="107" customWidth="1"/>
    <col min="4639" max="4639" width="13.28515625" style="107" customWidth="1"/>
    <col min="4640" max="4845" width="11.42578125" style="107"/>
    <col min="4846" max="4846" width="1.42578125" style="107" customWidth="1"/>
    <col min="4847" max="4847" width="24.7109375" style="107" customWidth="1"/>
    <col min="4848" max="4848" width="14.28515625" style="107" customWidth="1"/>
    <col min="4849" max="4849" width="11.140625" style="107" customWidth="1"/>
    <col min="4850" max="4850" width="12.5703125" style="107" customWidth="1"/>
    <col min="4851" max="4851" width="17.7109375" style="107" customWidth="1"/>
    <col min="4852" max="4852" width="17.140625" style="107" customWidth="1"/>
    <col min="4853" max="4853" width="11.5703125" style="107" customWidth="1"/>
    <col min="4854" max="4854" width="22.5703125" style="107" customWidth="1"/>
    <col min="4855" max="4855" width="9.7109375" style="107" customWidth="1"/>
    <col min="4856" max="4856" width="21.7109375" style="107" customWidth="1"/>
    <col min="4857" max="4857" width="24.42578125" style="107" customWidth="1"/>
    <col min="4858" max="4858" width="20.5703125" style="107" customWidth="1"/>
    <col min="4859" max="4859" width="10.5703125" style="107" customWidth="1"/>
    <col min="4860" max="4860" width="6.28515625" style="107" customWidth="1"/>
    <col min="4861" max="4864" width="8.5703125" style="107" customWidth="1"/>
    <col min="4865" max="4865" width="9.85546875" style="107" customWidth="1"/>
    <col min="4866" max="4866" width="15.140625" style="107" customWidth="1"/>
    <col min="4867" max="4867" width="19.85546875" style="107" customWidth="1"/>
    <col min="4868" max="4868" width="11.85546875" style="107" customWidth="1"/>
    <col min="4869" max="4869" width="10.85546875" style="107" customWidth="1"/>
    <col min="4870" max="4870" width="8.5703125" style="107" customWidth="1"/>
    <col min="4871" max="4882" width="6.7109375" style="107" customWidth="1"/>
    <col min="4883" max="4883" width="9.42578125" style="107" customWidth="1"/>
    <col min="4884" max="4884" width="6.7109375" style="107" customWidth="1"/>
    <col min="4885" max="4885" width="14.140625" style="107" customWidth="1"/>
    <col min="4886" max="4886" width="10" style="107" customWidth="1"/>
    <col min="4887" max="4887" width="6.140625" style="107" customWidth="1"/>
    <col min="4888" max="4889" width="8.5703125" style="107" customWidth="1"/>
    <col min="4890" max="4890" width="9.140625" style="107" customWidth="1"/>
    <col min="4891" max="4891" width="105" style="107" customWidth="1"/>
    <col min="4892" max="4892" width="10.42578125" style="107" customWidth="1"/>
    <col min="4893" max="4893" width="13.28515625" style="107" customWidth="1"/>
    <col min="4894" max="4894" width="11.28515625" style="107" customWidth="1"/>
    <col min="4895" max="4895" width="13.28515625" style="107" customWidth="1"/>
    <col min="4896" max="5101" width="11.42578125" style="107"/>
    <col min="5102" max="5102" width="1.42578125" style="107" customWidth="1"/>
    <col min="5103" max="5103" width="24.7109375" style="107" customWidth="1"/>
    <col min="5104" max="5104" width="14.28515625" style="107" customWidth="1"/>
    <col min="5105" max="5105" width="11.140625" style="107" customWidth="1"/>
    <col min="5106" max="5106" width="12.5703125" style="107" customWidth="1"/>
    <col min="5107" max="5107" width="17.7109375" style="107" customWidth="1"/>
    <col min="5108" max="5108" width="17.140625" style="107" customWidth="1"/>
    <col min="5109" max="5109" width="11.5703125" style="107" customWidth="1"/>
    <col min="5110" max="5110" width="22.5703125" style="107" customWidth="1"/>
    <col min="5111" max="5111" width="9.7109375" style="107" customWidth="1"/>
    <col min="5112" max="5112" width="21.7109375" style="107" customWidth="1"/>
    <col min="5113" max="5113" width="24.42578125" style="107" customWidth="1"/>
    <col min="5114" max="5114" width="20.5703125" style="107" customWidth="1"/>
    <col min="5115" max="5115" width="10.5703125" style="107" customWidth="1"/>
    <col min="5116" max="5116" width="6.28515625" style="107" customWidth="1"/>
    <col min="5117" max="5120" width="8.5703125" style="107" customWidth="1"/>
    <col min="5121" max="5121" width="9.85546875" style="107" customWidth="1"/>
    <col min="5122" max="5122" width="15.140625" style="107" customWidth="1"/>
    <col min="5123" max="5123" width="19.85546875" style="107" customWidth="1"/>
    <col min="5124" max="5124" width="11.85546875" style="107" customWidth="1"/>
    <col min="5125" max="5125" width="10.85546875" style="107" customWidth="1"/>
    <col min="5126" max="5126" width="8.5703125" style="107" customWidth="1"/>
    <col min="5127" max="5138" width="6.7109375" style="107" customWidth="1"/>
    <col min="5139" max="5139" width="9.42578125" style="107" customWidth="1"/>
    <col min="5140" max="5140" width="6.7109375" style="107" customWidth="1"/>
    <col min="5141" max="5141" width="14.140625" style="107" customWidth="1"/>
    <col min="5142" max="5142" width="10" style="107" customWidth="1"/>
    <col min="5143" max="5143" width="6.140625" style="107" customWidth="1"/>
    <col min="5144" max="5145" width="8.5703125" style="107" customWidth="1"/>
    <col min="5146" max="5146" width="9.140625" style="107" customWidth="1"/>
    <col min="5147" max="5147" width="105" style="107" customWidth="1"/>
    <col min="5148" max="5148" width="10.42578125" style="107" customWidth="1"/>
    <col min="5149" max="5149" width="13.28515625" style="107" customWidth="1"/>
    <col min="5150" max="5150" width="11.28515625" style="107" customWidth="1"/>
    <col min="5151" max="5151" width="13.28515625" style="107" customWidth="1"/>
    <col min="5152" max="5357" width="11.42578125" style="107"/>
    <col min="5358" max="5358" width="1.42578125" style="107" customWidth="1"/>
    <col min="5359" max="5359" width="24.7109375" style="107" customWidth="1"/>
    <col min="5360" max="5360" width="14.28515625" style="107" customWidth="1"/>
    <col min="5361" max="5361" width="11.140625" style="107" customWidth="1"/>
    <col min="5362" max="5362" width="12.5703125" style="107" customWidth="1"/>
    <col min="5363" max="5363" width="17.7109375" style="107" customWidth="1"/>
    <col min="5364" max="5364" width="17.140625" style="107" customWidth="1"/>
    <col min="5365" max="5365" width="11.5703125" style="107" customWidth="1"/>
    <col min="5366" max="5366" width="22.5703125" style="107" customWidth="1"/>
    <col min="5367" max="5367" width="9.7109375" style="107" customWidth="1"/>
    <col min="5368" max="5368" width="21.7109375" style="107" customWidth="1"/>
    <col min="5369" max="5369" width="24.42578125" style="107" customWidth="1"/>
    <col min="5370" max="5370" width="20.5703125" style="107" customWidth="1"/>
    <col min="5371" max="5371" width="10.5703125" style="107" customWidth="1"/>
    <col min="5372" max="5372" width="6.28515625" style="107" customWidth="1"/>
    <col min="5373" max="5376" width="8.5703125" style="107" customWidth="1"/>
    <col min="5377" max="5377" width="9.85546875" style="107" customWidth="1"/>
    <col min="5378" max="5378" width="15.140625" style="107" customWidth="1"/>
    <col min="5379" max="5379" width="19.85546875" style="107" customWidth="1"/>
    <col min="5380" max="5380" width="11.85546875" style="107" customWidth="1"/>
    <col min="5381" max="5381" width="10.85546875" style="107" customWidth="1"/>
    <col min="5382" max="5382" width="8.5703125" style="107" customWidth="1"/>
    <col min="5383" max="5394" width="6.7109375" style="107" customWidth="1"/>
    <col min="5395" max="5395" width="9.42578125" style="107" customWidth="1"/>
    <col min="5396" max="5396" width="6.7109375" style="107" customWidth="1"/>
    <col min="5397" max="5397" width="14.140625" style="107" customWidth="1"/>
    <col min="5398" max="5398" width="10" style="107" customWidth="1"/>
    <col min="5399" max="5399" width="6.140625" style="107" customWidth="1"/>
    <col min="5400" max="5401" width="8.5703125" style="107" customWidth="1"/>
    <col min="5402" max="5402" width="9.140625" style="107" customWidth="1"/>
    <col min="5403" max="5403" width="105" style="107" customWidth="1"/>
    <col min="5404" max="5404" width="10.42578125" style="107" customWidth="1"/>
    <col min="5405" max="5405" width="13.28515625" style="107" customWidth="1"/>
    <col min="5406" max="5406" width="11.28515625" style="107" customWidth="1"/>
    <col min="5407" max="5407" width="13.28515625" style="107" customWidth="1"/>
    <col min="5408" max="5613" width="11.42578125" style="107"/>
    <col min="5614" max="5614" width="1.42578125" style="107" customWidth="1"/>
    <col min="5615" max="5615" width="24.7109375" style="107" customWidth="1"/>
    <col min="5616" max="5616" width="14.28515625" style="107" customWidth="1"/>
    <col min="5617" max="5617" width="11.140625" style="107" customWidth="1"/>
    <col min="5618" max="5618" width="12.5703125" style="107" customWidth="1"/>
    <col min="5619" max="5619" width="17.7109375" style="107" customWidth="1"/>
    <col min="5620" max="5620" width="17.140625" style="107" customWidth="1"/>
    <col min="5621" max="5621" width="11.5703125" style="107" customWidth="1"/>
    <col min="5622" max="5622" width="22.5703125" style="107" customWidth="1"/>
    <col min="5623" max="5623" width="9.7109375" style="107" customWidth="1"/>
    <col min="5624" max="5624" width="21.7109375" style="107" customWidth="1"/>
    <col min="5625" max="5625" width="24.42578125" style="107" customWidth="1"/>
    <col min="5626" max="5626" width="20.5703125" style="107" customWidth="1"/>
    <col min="5627" max="5627" width="10.5703125" style="107" customWidth="1"/>
    <col min="5628" max="5628" width="6.28515625" style="107" customWidth="1"/>
    <col min="5629" max="5632" width="8.5703125" style="107" customWidth="1"/>
    <col min="5633" max="5633" width="9.85546875" style="107" customWidth="1"/>
    <col min="5634" max="5634" width="15.140625" style="107" customWidth="1"/>
    <col min="5635" max="5635" width="19.85546875" style="107" customWidth="1"/>
    <col min="5636" max="5636" width="11.85546875" style="107" customWidth="1"/>
    <col min="5637" max="5637" width="10.85546875" style="107" customWidth="1"/>
    <col min="5638" max="5638" width="8.5703125" style="107" customWidth="1"/>
    <col min="5639" max="5650" width="6.7109375" style="107" customWidth="1"/>
    <col min="5651" max="5651" width="9.42578125" style="107" customWidth="1"/>
    <col min="5652" max="5652" width="6.7109375" style="107" customWidth="1"/>
    <col min="5653" max="5653" width="14.140625" style="107" customWidth="1"/>
    <col min="5654" max="5654" width="10" style="107" customWidth="1"/>
    <col min="5655" max="5655" width="6.140625" style="107" customWidth="1"/>
    <col min="5656" max="5657" width="8.5703125" style="107" customWidth="1"/>
    <col min="5658" max="5658" width="9.140625" style="107" customWidth="1"/>
    <col min="5659" max="5659" width="105" style="107" customWidth="1"/>
    <col min="5660" max="5660" width="10.42578125" style="107" customWidth="1"/>
    <col min="5661" max="5661" width="13.28515625" style="107" customWidth="1"/>
    <col min="5662" max="5662" width="11.28515625" style="107" customWidth="1"/>
    <col min="5663" max="5663" width="13.28515625" style="107" customWidth="1"/>
    <col min="5664" max="5869" width="11.42578125" style="107"/>
    <col min="5870" max="5870" width="1.42578125" style="107" customWidth="1"/>
    <col min="5871" max="5871" width="24.7109375" style="107" customWidth="1"/>
    <col min="5872" max="5872" width="14.28515625" style="107" customWidth="1"/>
    <col min="5873" max="5873" width="11.140625" style="107" customWidth="1"/>
    <col min="5874" max="5874" width="12.5703125" style="107" customWidth="1"/>
    <col min="5875" max="5875" width="17.7109375" style="107" customWidth="1"/>
    <col min="5876" max="5876" width="17.140625" style="107" customWidth="1"/>
    <col min="5877" max="5877" width="11.5703125" style="107" customWidth="1"/>
    <col min="5878" max="5878" width="22.5703125" style="107" customWidth="1"/>
    <col min="5879" max="5879" width="9.7109375" style="107" customWidth="1"/>
    <col min="5880" max="5880" width="21.7109375" style="107" customWidth="1"/>
    <col min="5881" max="5881" width="24.42578125" style="107" customWidth="1"/>
    <col min="5882" max="5882" width="20.5703125" style="107" customWidth="1"/>
    <col min="5883" max="5883" width="10.5703125" style="107" customWidth="1"/>
    <col min="5884" max="5884" width="6.28515625" style="107" customWidth="1"/>
    <col min="5885" max="5888" width="8.5703125" style="107" customWidth="1"/>
    <col min="5889" max="5889" width="9.85546875" style="107" customWidth="1"/>
    <col min="5890" max="5890" width="15.140625" style="107" customWidth="1"/>
    <col min="5891" max="5891" width="19.85546875" style="107" customWidth="1"/>
    <col min="5892" max="5892" width="11.85546875" style="107" customWidth="1"/>
    <col min="5893" max="5893" width="10.85546875" style="107" customWidth="1"/>
    <col min="5894" max="5894" width="8.5703125" style="107" customWidth="1"/>
    <col min="5895" max="5906" width="6.7109375" style="107" customWidth="1"/>
    <col min="5907" max="5907" width="9.42578125" style="107" customWidth="1"/>
    <col min="5908" max="5908" width="6.7109375" style="107" customWidth="1"/>
    <col min="5909" max="5909" width="14.140625" style="107" customWidth="1"/>
    <col min="5910" max="5910" width="10" style="107" customWidth="1"/>
    <col min="5911" max="5911" width="6.140625" style="107" customWidth="1"/>
    <col min="5912" max="5913" width="8.5703125" style="107" customWidth="1"/>
    <col min="5914" max="5914" width="9.140625" style="107" customWidth="1"/>
    <col min="5915" max="5915" width="105" style="107" customWidth="1"/>
    <col min="5916" max="5916" width="10.42578125" style="107" customWidth="1"/>
    <col min="5917" max="5917" width="13.28515625" style="107" customWidth="1"/>
    <col min="5918" max="5918" width="11.28515625" style="107" customWidth="1"/>
    <col min="5919" max="5919" width="13.28515625" style="107" customWidth="1"/>
    <col min="5920" max="6125" width="11.42578125" style="107"/>
    <col min="6126" max="6126" width="1.42578125" style="107" customWidth="1"/>
    <col min="6127" max="6127" width="24.7109375" style="107" customWidth="1"/>
    <col min="6128" max="6128" width="14.28515625" style="107" customWidth="1"/>
    <col min="6129" max="6129" width="11.140625" style="107" customWidth="1"/>
    <col min="6130" max="6130" width="12.5703125" style="107" customWidth="1"/>
    <col min="6131" max="6131" width="17.7109375" style="107" customWidth="1"/>
    <col min="6132" max="6132" width="17.140625" style="107" customWidth="1"/>
    <col min="6133" max="6133" width="11.5703125" style="107" customWidth="1"/>
    <col min="6134" max="6134" width="22.5703125" style="107" customWidth="1"/>
    <col min="6135" max="6135" width="9.7109375" style="107" customWidth="1"/>
    <col min="6136" max="6136" width="21.7109375" style="107" customWidth="1"/>
    <col min="6137" max="6137" width="24.42578125" style="107" customWidth="1"/>
    <col min="6138" max="6138" width="20.5703125" style="107" customWidth="1"/>
    <col min="6139" max="6139" width="10.5703125" style="107" customWidth="1"/>
    <col min="6140" max="6140" width="6.28515625" style="107" customWidth="1"/>
    <col min="6141" max="6144" width="8.5703125" style="107" customWidth="1"/>
    <col min="6145" max="6145" width="9.85546875" style="107" customWidth="1"/>
    <col min="6146" max="6146" width="15.140625" style="107" customWidth="1"/>
    <col min="6147" max="6147" width="19.85546875" style="107" customWidth="1"/>
    <col min="6148" max="6148" width="11.85546875" style="107" customWidth="1"/>
    <col min="6149" max="6149" width="10.85546875" style="107" customWidth="1"/>
    <col min="6150" max="6150" width="8.5703125" style="107" customWidth="1"/>
    <col min="6151" max="6162" width="6.7109375" style="107" customWidth="1"/>
    <col min="6163" max="6163" width="9.42578125" style="107" customWidth="1"/>
    <col min="6164" max="6164" width="6.7109375" style="107" customWidth="1"/>
    <col min="6165" max="6165" width="14.140625" style="107" customWidth="1"/>
    <col min="6166" max="6166" width="10" style="107" customWidth="1"/>
    <col min="6167" max="6167" width="6.140625" style="107" customWidth="1"/>
    <col min="6168" max="6169" width="8.5703125" style="107" customWidth="1"/>
    <col min="6170" max="6170" width="9.140625" style="107" customWidth="1"/>
    <col min="6171" max="6171" width="105" style="107" customWidth="1"/>
    <col min="6172" max="6172" width="10.42578125" style="107" customWidth="1"/>
    <col min="6173" max="6173" width="13.28515625" style="107" customWidth="1"/>
    <col min="6174" max="6174" width="11.28515625" style="107" customWidth="1"/>
    <col min="6175" max="6175" width="13.28515625" style="107" customWidth="1"/>
    <col min="6176" max="6381" width="11.42578125" style="107"/>
    <col min="6382" max="6382" width="1.42578125" style="107" customWidth="1"/>
    <col min="6383" max="6383" width="24.7109375" style="107" customWidth="1"/>
    <col min="6384" max="6384" width="14.28515625" style="107" customWidth="1"/>
    <col min="6385" max="6385" width="11.140625" style="107" customWidth="1"/>
    <col min="6386" max="6386" width="12.5703125" style="107" customWidth="1"/>
    <col min="6387" max="6387" width="17.7109375" style="107" customWidth="1"/>
    <col min="6388" max="6388" width="17.140625" style="107" customWidth="1"/>
    <col min="6389" max="6389" width="11.5703125" style="107" customWidth="1"/>
    <col min="6390" max="6390" width="22.5703125" style="107" customWidth="1"/>
    <col min="6391" max="6391" width="9.7109375" style="107" customWidth="1"/>
    <col min="6392" max="6392" width="21.7109375" style="107" customWidth="1"/>
    <col min="6393" max="6393" width="24.42578125" style="107" customWidth="1"/>
    <col min="6394" max="6394" width="20.5703125" style="107" customWidth="1"/>
    <col min="6395" max="6395" width="10.5703125" style="107" customWidth="1"/>
    <col min="6396" max="6396" width="6.28515625" style="107" customWidth="1"/>
    <col min="6397" max="6400" width="8.5703125" style="107" customWidth="1"/>
    <col min="6401" max="6401" width="9.85546875" style="107" customWidth="1"/>
    <col min="6402" max="6402" width="15.140625" style="107" customWidth="1"/>
    <col min="6403" max="6403" width="19.85546875" style="107" customWidth="1"/>
    <col min="6404" max="6404" width="11.85546875" style="107" customWidth="1"/>
    <col min="6405" max="6405" width="10.85546875" style="107" customWidth="1"/>
    <col min="6406" max="6406" width="8.5703125" style="107" customWidth="1"/>
    <col min="6407" max="6418" width="6.7109375" style="107" customWidth="1"/>
    <col min="6419" max="6419" width="9.42578125" style="107" customWidth="1"/>
    <col min="6420" max="6420" width="6.7109375" style="107" customWidth="1"/>
    <col min="6421" max="6421" width="14.140625" style="107" customWidth="1"/>
    <col min="6422" max="6422" width="10" style="107" customWidth="1"/>
    <col min="6423" max="6423" width="6.140625" style="107" customWidth="1"/>
    <col min="6424" max="6425" width="8.5703125" style="107" customWidth="1"/>
    <col min="6426" max="6426" width="9.140625" style="107" customWidth="1"/>
    <col min="6427" max="6427" width="105" style="107" customWidth="1"/>
    <col min="6428" max="6428" width="10.42578125" style="107" customWidth="1"/>
    <col min="6429" max="6429" width="13.28515625" style="107" customWidth="1"/>
    <col min="6430" max="6430" width="11.28515625" style="107" customWidth="1"/>
    <col min="6431" max="6431" width="13.28515625" style="107" customWidth="1"/>
    <col min="6432" max="6637" width="11.42578125" style="107"/>
    <col min="6638" max="6638" width="1.42578125" style="107" customWidth="1"/>
    <col min="6639" max="6639" width="24.7109375" style="107" customWidth="1"/>
    <col min="6640" max="6640" width="14.28515625" style="107" customWidth="1"/>
    <col min="6641" max="6641" width="11.140625" style="107" customWidth="1"/>
    <col min="6642" max="6642" width="12.5703125" style="107" customWidth="1"/>
    <col min="6643" max="6643" width="17.7109375" style="107" customWidth="1"/>
    <col min="6644" max="6644" width="17.140625" style="107" customWidth="1"/>
    <col min="6645" max="6645" width="11.5703125" style="107" customWidth="1"/>
    <col min="6646" max="6646" width="22.5703125" style="107" customWidth="1"/>
    <col min="6647" max="6647" width="9.7109375" style="107" customWidth="1"/>
    <col min="6648" max="6648" width="21.7109375" style="107" customWidth="1"/>
    <col min="6649" max="6649" width="24.42578125" style="107" customWidth="1"/>
    <col min="6650" max="6650" width="20.5703125" style="107" customWidth="1"/>
    <col min="6651" max="6651" width="10.5703125" style="107" customWidth="1"/>
    <col min="6652" max="6652" width="6.28515625" style="107" customWidth="1"/>
    <col min="6653" max="6656" width="8.5703125" style="107" customWidth="1"/>
    <col min="6657" max="6657" width="9.85546875" style="107" customWidth="1"/>
    <col min="6658" max="6658" width="15.140625" style="107" customWidth="1"/>
    <col min="6659" max="6659" width="19.85546875" style="107" customWidth="1"/>
    <col min="6660" max="6660" width="11.85546875" style="107" customWidth="1"/>
    <col min="6661" max="6661" width="10.85546875" style="107" customWidth="1"/>
    <col min="6662" max="6662" width="8.5703125" style="107" customWidth="1"/>
    <col min="6663" max="6674" width="6.7109375" style="107" customWidth="1"/>
    <col min="6675" max="6675" width="9.42578125" style="107" customWidth="1"/>
    <col min="6676" max="6676" width="6.7109375" style="107" customWidth="1"/>
    <col min="6677" max="6677" width="14.140625" style="107" customWidth="1"/>
    <col min="6678" max="6678" width="10" style="107" customWidth="1"/>
    <col min="6679" max="6679" width="6.140625" style="107" customWidth="1"/>
    <col min="6680" max="6681" width="8.5703125" style="107" customWidth="1"/>
    <col min="6682" max="6682" width="9.140625" style="107" customWidth="1"/>
    <col min="6683" max="6683" width="105" style="107" customWidth="1"/>
    <col min="6684" max="6684" width="10.42578125" style="107" customWidth="1"/>
    <col min="6685" max="6685" width="13.28515625" style="107" customWidth="1"/>
    <col min="6686" max="6686" width="11.28515625" style="107" customWidth="1"/>
    <col min="6687" max="6687" width="13.28515625" style="107" customWidth="1"/>
    <col min="6688" max="6893" width="11.42578125" style="107"/>
    <col min="6894" max="6894" width="1.42578125" style="107" customWidth="1"/>
    <col min="6895" max="6895" width="24.7109375" style="107" customWidth="1"/>
    <col min="6896" max="6896" width="14.28515625" style="107" customWidth="1"/>
    <col min="6897" max="6897" width="11.140625" style="107" customWidth="1"/>
    <col min="6898" max="6898" width="12.5703125" style="107" customWidth="1"/>
    <col min="6899" max="6899" width="17.7109375" style="107" customWidth="1"/>
    <col min="6900" max="6900" width="17.140625" style="107" customWidth="1"/>
    <col min="6901" max="6901" width="11.5703125" style="107" customWidth="1"/>
    <col min="6902" max="6902" width="22.5703125" style="107" customWidth="1"/>
    <col min="6903" max="6903" width="9.7109375" style="107" customWidth="1"/>
    <col min="6904" max="6904" width="21.7109375" style="107" customWidth="1"/>
    <col min="6905" max="6905" width="24.42578125" style="107" customWidth="1"/>
    <col min="6906" max="6906" width="20.5703125" style="107" customWidth="1"/>
    <col min="6907" max="6907" width="10.5703125" style="107" customWidth="1"/>
    <col min="6908" max="6908" width="6.28515625" style="107" customWidth="1"/>
    <col min="6909" max="6912" width="8.5703125" style="107" customWidth="1"/>
    <col min="6913" max="6913" width="9.85546875" style="107" customWidth="1"/>
    <col min="6914" max="6914" width="15.140625" style="107" customWidth="1"/>
    <col min="6915" max="6915" width="19.85546875" style="107" customWidth="1"/>
    <col min="6916" max="6916" width="11.85546875" style="107" customWidth="1"/>
    <col min="6917" max="6917" width="10.85546875" style="107" customWidth="1"/>
    <col min="6918" max="6918" width="8.5703125" style="107" customWidth="1"/>
    <col min="6919" max="6930" width="6.7109375" style="107" customWidth="1"/>
    <col min="6931" max="6931" width="9.42578125" style="107" customWidth="1"/>
    <col min="6932" max="6932" width="6.7109375" style="107" customWidth="1"/>
    <col min="6933" max="6933" width="14.140625" style="107" customWidth="1"/>
    <col min="6934" max="6934" width="10" style="107" customWidth="1"/>
    <col min="6935" max="6935" width="6.140625" style="107" customWidth="1"/>
    <col min="6936" max="6937" width="8.5703125" style="107" customWidth="1"/>
    <col min="6938" max="6938" width="9.140625" style="107" customWidth="1"/>
    <col min="6939" max="6939" width="105" style="107" customWidth="1"/>
    <col min="6940" max="6940" width="10.42578125" style="107" customWidth="1"/>
    <col min="6941" max="6941" width="13.28515625" style="107" customWidth="1"/>
    <col min="6942" max="6942" width="11.28515625" style="107" customWidth="1"/>
    <col min="6943" max="6943" width="13.28515625" style="107" customWidth="1"/>
    <col min="6944" max="7149" width="11.42578125" style="107"/>
    <col min="7150" max="7150" width="1.42578125" style="107" customWidth="1"/>
    <col min="7151" max="7151" width="24.7109375" style="107" customWidth="1"/>
    <col min="7152" max="7152" width="14.28515625" style="107" customWidth="1"/>
    <col min="7153" max="7153" width="11.140625" style="107" customWidth="1"/>
    <col min="7154" max="7154" width="12.5703125" style="107" customWidth="1"/>
    <col min="7155" max="7155" width="17.7109375" style="107" customWidth="1"/>
    <col min="7156" max="7156" width="17.140625" style="107" customWidth="1"/>
    <col min="7157" max="7157" width="11.5703125" style="107" customWidth="1"/>
    <col min="7158" max="7158" width="22.5703125" style="107" customWidth="1"/>
    <col min="7159" max="7159" width="9.7109375" style="107" customWidth="1"/>
    <col min="7160" max="7160" width="21.7109375" style="107" customWidth="1"/>
    <col min="7161" max="7161" width="24.42578125" style="107" customWidth="1"/>
    <col min="7162" max="7162" width="20.5703125" style="107" customWidth="1"/>
    <col min="7163" max="7163" width="10.5703125" style="107" customWidth="1"/>
    <col min="7164" max="7164" width="6.28515625" style="107" customWidth="1"/>
    <col min="7165" max="7168" width="8.5703125" style="107" customWidth="1"/>
    <col min="7169" max="7169" width="9.85546875" style="107" customWidth="1"/>
    <col min="7170" max="7170" width="15.140625" style="107" customWidth="1"/>
    <col min="7171" max="7171" width="19.85546875" style="107" customWidth="1"/>
    <col min="7172" max="7172" width="11.85546875" style="107" customWidth="1"/>
    <col min="7173" max="7173" width="10.85546875" style="107" customWidth="1"/>
    <col min="7174" max="7174" width="8.5703125" style="107" customWidth="1"/>
    <col min="7175" max="7186" width="6.7109375" style="107" customWidth="1"/>
    <col min="7187" max="7187" width="9.42578125" style="107" customWidth="1"/>
    <col min="7188" max="7188" width="6.7109375" style="107" customWidth="1"/>
    <col min="7189" max="7189" width="14.140625" style="107" customWidth="1"/>
    <col min="7190" max="7190" width="10" style="107" customWidth="1"/>
    <col min="7191" max="7191" width="6.140625" style="107" customWidth="1"/>
    <col min="7192" max="7193" width="8.5703125" style="107" customWidth="1"/>
    <col min="7194" max="7194" width="9.140625" style="107" customWidth="1"/>
    <col min="7195" max="7195" width="105" style="107" customWidth="1"/>
    <col min="7196" max="7196" width="10.42578125" style="107" customWidth="1"/>
    <col min="7197" max="7197" width="13.28515625" style="107" customWidth="1"/>
    <col min="7198" max="7198" width="11.28515625" style="107" customWidth="1"/>
    <col min="7199" max="7199" width="13.28515625" style="107" customWidth="1"/>
    <col min="7200" max="7405" width="11.42578125" style="107"/>
    <col min="7406" max="7406" width="1.42578125" style="107" customWidth="1"/>
    <col min="7407" max="7407" width="24.7109375" style="107" customWidth="1"/>
    <col min="7408" max="7408" width="14.28515625" style="107" customWidth="1"/>
    <col min="7409" max="7409" width="11.140625" style="107" customWidth="1"/>
    <col min="7410" max="7410" width="12.5703125" style="107" customWidth="1"/>
    <col min="7411" max="7411" width="17.7109375" style="107" customWidth="1"/>
    <col min="7412" max="7412" width="17.140625" style="107" customWidth="1"/>
    <col min="7413" max="7413" width="11.5703125" style="107" customWidth="1"/>
    <col min="7414" max="7414" width="22.5703125" style="107" customWidth="1"/>
    <col min="7415" max="7415" width="9.7109375" style="107" customWidth="1"/>
    <col min="7416" max="7416" width="21.7109375" style="107" customWidth="1"/>
    <col min="7417" max="7417" width="24.42578125" style="107" customWidth="1"/>
    <col min="7418" max="7418" width="20.5703125" style="107" customWidth="1"/>
    <col min="7419" max="7419" width="10.5703125" style="107" customWidth="1"/>
    <col min="7420" max="7420" width="6.28515625" style="107" customWidth="1"/>
    <col min="7421" max="7424" width="8.5703125" style="107" customWidth="1"/>
    <col min="7425" max="7425" width="9.85546875" style="107" customWidth="1"/>
    <col min="7426" max="7426" width="15.140625" style="107" customWidth="1"/>
    <col min="7427" max="7427" width="19.85546875" style="107" customWidth="1"/>
    <col min="7428" max="7428" width="11.85546875" style="107" customWidth="1"/>
    <col min="7429" max="7429" width="10.85546875" style="107" customWidth="1"/>
    <col min="7430" max="7430" width="8.5703125" style="107" customWidth="1"/>
    <col min="7431" max="7442" width="6.7109375" style="107" customWidth="1"/>
    <col min="7443" max="7443" width="9.42578125" style="107" customWidth="1"/>
    <col min="7444" max="7444" width="6.7109375" style="107" customWidth="1"/>
    <col min="7445" max="7445" width="14.140625" style="107" customWidth="1"/>
    <col min="7446" max="7446" width="10" style="107" customWidth="1"/>
    <col min="7447" max="7447" width="6.140625" style="107" customWidth="1"/>
    <col min="7448" max="7449" width="8.5703125" style="107" customWidth="1"/>
    <col min="7450" max="7450" width="9.140625" style="107" customWidth="1"/>
    <col min="7451" max="7451" width="105" style="107" customWidth="1"/>
    <col min="7452" max="7452" width="10.42578125" style="107" customWidth="1"/>
    <col min="7453" max="7453" width="13.28515625" style="107" customWidth="1"/>
    <col min="7454" max="7454" width="11.28515625" style="107" customWidth="1"/>
    <col min="7455" max="7455" width="13.28515625" style="107" customWidth="1"/>
    <col min="7456" max="7661" width="11.42578125" style="107"/>
    <col min="7662" max="7662" width="1.42578125" style="107" customWidth="1"/>
    <col min="7663" max="7663" width="24.7109375" style="107" customWidth="1"/>
    <col min="7664" max="7664" width="14.28515625" style="107" customWidth="1"/>
    <col min="7665" max="7665" width="11.140625" style="107" customWidth="1"/>
    <col min="7666" max="7666" width="12.5703125" style="107" customWidth="1"/>
    <col min="7667" max="7667" width="17.7109375" style="107" customWidth="1"/>
    <col min="7668" max="7668" width="17.140625" style="107" customWidth="1"/>
    <col min="7669" max="7669" width="11.5703125" style="107" customWidth="1"/>
    <col min="7670" max="7670" width="22.5703125" style="107" customWidth="1"/>
    <col min="7671" max="7671" width="9.7109375" style="107" customWidth="1"/>
    <col min="7672" max="7672" width="21.7109375" style="107" customWidth="1"/>
    <col min="7673" max="7673" width="24.42578125" style="107" customWidth="1"/>
    <col min="7674" max="7674" width="20.5703125" style="107" customWidth="1"/>
    <col min="7675" max="7675" width="10.5703125" style="107" customWidth="1"/>
    <col min="7676" max="7676" width="6.28515625" style="107" customWidth="1"/>
    <col min="7677" max="7680" width="8.5703125" style="107" customWidth="1"/>
    <col min="7681" max="7681" width="9.85546875" style="107" customWidth="1"/>
    <col min="7682" max="7682" width="15.140625" style="107" customWidth="1"/>
    <col min="7683" max="7683" width="19.85546875" style="107" customWidth="1"/>
    <col min="7684" max="7684" width="11.85546875" style="107" customWidth="1"/>
    <col min="7685" max="7685" width="10.85546875" style="107" customWidth="1"/>
    <col min="7686" max="7686" width="8.5703125" style="107" customWidth="1"/>
    <col min="7687" max="7698" width="6.7109375" style="107" customWidth="1"/>
    <col min="7699" max="7699" width="9.42578125" style="107" customWidth="1"/>
    <col min="7700" max="7700" width="6.7109375" style="107" customWidth="1"/>
    <col min="7701" max="7701" width="14.140625" style="107" customWidth="1"/>
    <col min="7702" max="7702" width="10" style="107" customWidth="1"/>
    <col min="7703" max="7703" width="6.140625" style="107" customWidth="1"/>
    <col min="7704" max="7705" width="8.5703125" style="107" customWidth="1"/>
    <col min="7706" max="7706" width="9.140625" style="107" customWidth="1"/>
    <col min="7707" max="7707" width="105" style="107" customWidth="1"/>
    <col min="7708" max="7708" width="10.42578125" style="107" customWidth="1"/>
    <col min="7709" max="7709" width="13.28515625" style="107" customWidth="1"/>
    <col min="7710" max="7710" width="11.28515625" style="107" customWidth="1"/>
    <col min="7711" max="7711" width="13.28515625" style="107" customWidth="1"/>
    <col min="7712" max="7917" width="11.42578125" style="107"/>
    <col min="7918" max="7918" width="1.42578125" style="107" customWidth="1"/>
    <col min="7919" max="7919" width="24.7109375" style="107" customWidth="1"/>
    <col min="7920" max="7920" width="14.28515625" style="107" customWidth="1"/>
    <col min="7921" max="7921" width="11.140625" style="107" customWidth="1"/>
    <col min="7922" max="7922" width="12.5703125" style="107" customWidth="1"/>
    <col min="7923" max="7923" width="17.7109375" style="107" customWidth="1"/>
    <col min="7924" max="7924" width="17.140625" style="107" customWidth="1"/>
    <col min="7925" max="7925" width="11.5703125" style="107" customWidth="1"/>
    <col min="7926" max="7926" width="22.5703125" style="107" customWidth="1"/>
    <col min="7927" max="7927" width="9.7109375" style="107" customWidth="1"/>
    <col min="7928" max="7928" width="21.7109375" style="107" customWidth="1"/>
    <col min="7929" max="7929" width="24.42578125" style="107" customWidth="1"/>
    <col min="7930" max="7930" width="20.5703125" style="107" customWidth="1"/>
    <col min="7931" max="7931" width="10.5703125" style="107" customWidth="1"/>
    <col min="7932" max="7932" width="6.28515625" style="107" customWidth="1"/>
    <col min="7933" max="7936" width="8.5703125" style="107" customWidth="1"/>
    <col min="7937" max="7937" width="9.85546875" style="107" customWidth="1"/>
    <col min="7938" max="7938" width="15.140625" style="107" customWidth="1"/>
    <col min="7939" max="7939" width="19.85546875" style="107" customWidth="1"/>
    <col min="7940" max="7940" width="11.85546875" style="107" customWidth="1"/>
    <col min="7941" max="7941" width="10.85546875" style="107" customWidth="1"/>
    <col min="7942" max="7942" width="8.5703125" style="107" customWidth="1"/>
    <col min="7943" max="7954" width="6.7109375" style="107" customWidth="1"/>
    <col min="7955" max="7955" width="9.42578125" style="107" customWidth="1"/>
    <col min="7956" max="7956" width="6.7109375" style="107" customWidth="1"/>
    <col min="7957" max="7957" width="14.140625" style="107" customWidth="1"/>
    <col min="7958" max="7958" width="10" style="107" customWidth="1"/>
    <col min="7959" max="7959" width="6.140625" style="107" customWidth="1"/>
    <col min="7960" max="7961" width="8.5703125" style="107" customWidth="1"/>
    <col min="7962" max="7962" width="9.140625" style="107" customWidth="1"/>
    <col min="7963" max="7963" width="105" style="107" customWidth="1"/>
    <col min="7964" max="7964" width="10.42578125" style="107" customWidth="1"/>
    <col min="7965" max="7965" width="13.28515625" style="107" customWidth="1"/>
    <col min="7966" max="7966" width="11.28515625" style="107" customWidth="1"/>
    <col min="7967" max="7967" width="13.28515625" style="107" customWidth="1"/>
    <col min="7968" max="8173" width="11.42578125" style="107"/>
    <col min="8174" max="8174" width="1.42578125" style="107" customWidth="1"/>
    <col min="8175" max="8175" width="24.7109375" style="107" customWidth="1"/>
    <col min="8176" max="8176" width="14.28515625" style="107" customWidth="1"/>
    <col min="8177" max="8177" width="11.140625" style="107" customWidth="1"/>
    <col min="8178" max="8178" width="12.5703125" style="107" customWidth="1"/>
    <col min="8179" max="8179" width="17.7109375" style="107" customWidth="1"/>
    <col min="8180" max="8180" width="17.140625" style="107" customWidth="1"/>
    <col min="8181" max="8181" width="11.5703125" style="107" customWidth="1"/>
    <col min="8182" max="8182" width="22.5703125" style="107" customWidth="1"/>
    <col min="8183" max="8183" width="9.7109375" style="107" customWidth="1"/>
    <col min="8184" max="8184" width="21.7109375" style="107" customWidth="1"/>
    <col min="8185" max="8185" width="24.42578125" style="107" customWidth="1"/>
    <col min="8186" max="8186" width="20.5703125" style="107" customWidth="1"/>
    <col min="8187" max="8187" width="10.5703125" style="107" customWidth="1"/>
    <col min="8188" max="8188" width="6.28515625" style="107" customWidth="1"/>
    <col min="8189" max="8192" width="8.5703125" style="107" customWidth="1"/>
    <col min="8193" max="8193" width="9.85546875" style="107" customWidth="1"/>
    <col min="8194" max="8194" width="15.140625" style="107" customWidth="1"/>
    <col min="8195" max="8195" width="19.85546875" style="107" customWidth="1"/>
    <col min="8196" max="8196" width="11.85546875" style="107" customWidth="1"/>
    <col min="8197" max="8197" width="10.85546875" style="107" customWidth="1"/>
    <col min="8198" max="8198" width="8.5703125" style="107" customWidth="1"/>
    <col min="8199" max="8210" width="6.7109375" style="107" customWidth="1"/>
    <col min="8211" max="8211" width="9.42578125" style="107" customWidth="1"/>
    <col min="8212" max="8212" width="6.7109375" style="107" customWidth="1"/>
    <col min="8213" max="8213" width="14.140625" style="107" customWidth="1"/>
    <col min="8214" max="8214" width="10" style="107" customWidth="1"/>
    <col min="8215" max="8215" width="6.140625" style="107" customWidth="1"/>
    <col min="8216" max="8217" width="8.5703125" style="107" customWidth="1"/>
    <col min="8218" max="8218" width="9.140625" style="107" customWidth="1"/>
    <col min="8219" max="8219" width="105" style="107" customWidth="1"/>
    <col min="8220" max="8220" width="10.42578125" style="107" customWidth="1"/>
    <col min="8221" max="8221" width="13.28515625" style="107" customWidth="1"/>
    <col min="8222" max="8222" width="11.28515625" style="107" customWidth="1"/>
    <col min="8223" max="8223" width="13.28515625" style="107" customWidth="1"/>
    <col min="8224" max="8429" width="11.42578125" style="107"/>
    <col min="8430" max="8430" width="1.42578125" style="107" customWidth="1"/>
    <col min="8431" max="8431" width="24.7109375" style="107" customWidth="1"/>
    <col min="8432" max="8432" width="14.28515625" style="107" customWidth="1"/>
    <col min="8433" max="8433" width="11.140625" style="107" customWidth="1"/>
    <col min="8434" max="8434" width="12.5703125" style="107" customWidth="1"/>
    <col min="8435" max="8435" width="17.7109375" style="107" customWidth="1"/>
    <col min="8436" max="8436" width="17.140625" style="107" customWidth="1"/>
    <col min="8437" max="8437" width="11.5703125" style="107" customWidth="1"/>
    <col min="8438" max="8438" width="22.5703125" style="107" customWidth="1"/>
    <col min="8439" max="8439" width="9.7109375" style="107" customWidth="1"/>
    <col min="8440" max="8440" width="21.7109375" style="107" customWidth="1"/>
    <col min="8441" max="8441" width="24.42578125" style="107" customWidth="1"/>
    <col min="8442" max="8442" width="20.5703125" style="107" customWidth="1"/>
    <col min="8443" max="8443" width="10.5703125" style="107" customWidth="1"/>
    <col min="8444" max="8444" width="6.28515625" style="107" customWidth="1"/>
    <col min="8445" max="8448" width="8.5703125" style="107" customWidth="1"/>
    <col min="8449" max="8449" width="9.85546875" style="107" customWidth="1"/>
    <col min="8450" max="8450" width="15.140625" style="107" customWidth="1"/>
    <col min="8451" max="8451" width="19.85546875" style="107" customWidth="1"/>
    <col min="8452" max="8452" width="11.85546875" style="107" customWidth="1"/>
    <col min="8453" max="8453" width="10.85546875" style="107" customWidth="1"/>
    <col min="8454" max="8454" width="8.5703125" style="107" customWidth="1"/>
    <col min="8455" max="8466" width="6.7109375" style="107" customWidth="1"/>
    <col min="8467" max="8467" width="9.42578125" style="107" customWidth="1"/>
    <col min="8468" max="8468" width="6.7109375" style="107" customWidth="1"/>
    <col min="8469" max="8469" width="14.140625" style="107" customWidth="1"/>
    <col min="8470" max="8470" width="10" style="107" customWidth="1"/>
    <col min="8471" max="8471" width="6.140625" style="107" customWidth="1"/>
    <col min="8472" max="8473" width="8.5703125" style="107" customWidth="1"/>
    <col min="8474" max="8474" width="9.140625" style="107" customWidth="1"/>
    <col min="8475" max="8475" width="105" style="107" customWidth="1"/>
    <col min="8476" max="8476" width="10.42578125" style="107" customWidth="1"/>
    <col min="8477" max="8477" width="13.28515625" style="107" customWidth="1"/>
    <col min="8478" max="8478" width="11.28515625" style="107" customWidth="1"/>
    <col min="8479" max="8479" width="13.28515625" style="107" customWidth="1"/>
    <col min="8480" max="8685" width="11.42578125" style="107"/>
    <col min="8686" max="8686" width="1.42578125" style="107" customWidth="1"/>
    <col min="8687" max="8687" width="24.7109375" style="107" customWidth="1"/>
    <col min="8688" max="8688" width="14.28515625" style="107" customWidth="1"/>
    <col min="8689" max="8689" width="11.140625" style="107" customWidth="1"/>
    <col min="8690" max="8690" width="12.5703125" style="107" customWidth="1"/>
    <col min="8691" max="8691" width="17.7109375" style="107" customWidth="1"/>
    <col min="8692" max="8692" width="17.140625" style="107" customWidth="1"/>
    <col min="8693" max="8693" width="11.5703125" style="107" customWidth="1"/>
    <col min="8694" max="8694" width="22.5703125" style="107" customWidth="1"/>
    <col min="8695" max="8695" width="9.7109375" style="107" customWidth="1"/>
    <col min="8696" max="8696" width="21.7109375" style="107" customWidth="1"/>
    <col min="8697" max="8697" width="24.42578125" style="107" customWidth="1"/>
    <col min="8698" max="8698" width="20.5703125" style="107" customWidth="1"/>
    <col min="8699" max="8699" width="10.5703125" style="107" customWidth="1"/>
    <col min="8700" max="8700" width="6.28515625" style="107" customWidth="1"/>
    <col min="8701" max="8704" width="8.5703125" style="107" customWidth="1"/>
    <col min="8705" max="8705" width="9.85546875" style="107" customWidth="1"/>
    <col min="8706" max="8706" width="15.140625" style="107" customWidth="1"/>
    <col min="8707" max="8707" width="19.85546875" style="107" customWidth="1"/>
    <col min="8708" max="8708" width="11.85546875" style="107" customWidth="1"/>
    <col min="8709" max="8709" width="10.85546875" style="107" customWidth="1"/>
    <col min="8710" max="8710" width="8.5703125" style="107" customWidth="1"/>
    <col min="8711" max="8722" width="6.7109375" style="107" customWidth="1"/>
    <col min="8723" max="8723" width="9.42578125" style="107" customWidth="1"/>
    <col min="8724" max="8724" width="6.7109375" style="107" customWidth="1"/>
    <col min="8725" max="8725" width="14.140625" style="107" customWidth="1"/>
    <col min="8726" max="8726" width="10" style="107" customWidth="1"/>
    <col min="8727" max="8727" width="6.140625" style="107" customWidth="1"/>
    <col min="8728" max="8729" width="8.5703125" style="107" customWidth="1"/>
    <col min="8730" max="8730" width="9.140625" style="107" customWidth="1"/>
    <col min="8731" max="8731" width="105" style="107" customWidth="1"/>
    <col min="8732" max="8732" width="10.42578125" style="107" customWidth="1"/>
    <col min="8733" max="8733" width="13.28515625" style="107" customWidth="1"/>
    <col min="8734" max="8734" width="11.28515625" style="107" customWidth="1"/>
    <col min="8735" max="8735" width="13.28515625" style="107" customWidth="1"/>
    <col min="8736" max="8941" width="11.42578125" style="107"/>
    <col min="8942" max="8942" width="1.42578125" style="107" customWidth="1"/>
    <col min="8943" max="8943" width="24.7109375" style="107" customWidth="1"/>
    <col min="8944" max="8944" width="14.28515625" style="107" customWidth="1"/>
    <col min="8945" max="8945" width="11.140625" style="107" customWidth="1"/>
    <col min="8946" max="8946" width="12.5703125" style="107" customWidth="1"/>
    <col min="8947" max="8947" width="17.7109375" style="107" customWidth="1"/>
    <col min="8948" max="8948" width="17.140625" style="107" customWidth="1"/>
    <col min="8949" max="8949" width="11.5703125" style="107" customWidth="1"/>
    <col min="8950" max="8950" width="22.5703125" style="107" customWidth="1"/>
    <col min="8951" max="8951" width="9.7109375" style="107" customWidth="1"/>
    <col min="8952" max="8952" width="21.7109375" style="107" customWidth="1"/>
    <col min="8953" max="8953" width="24.42578125" style="107" customWidth="1"/>
    <col min="8954" max="8954" width="20.5703125" style="107" customWidth="1"/>
    <col min="8955" max="8955" width="10.5703125" style="107" customWidth="1"/>
    <col min="8956" max="8956" width="6.28515625" style="107" customWidth="1"/>
    <col min="8957" max="8960" width="8.5703125" style="107" customWidth="1"/>
    <col min="8961" max="8961" width="9.85546875" style="107" customWidth="1"/>
    <col min="8962" max="8962" width="15.140625" style="107" customWidth="1"/>
    <col min="8963" max="8963" width="19.85546875" style="107" customWidth="1"/>
    <col min="8964" max="8964" width="11.85546875" style="107" customWidth="1"/>
    <col min="8965" max="8965" width="10.85546875" style="107" customWidth="1"/>
    <col min="8966" max="8966" width="8.5703125" style="107" customWidth="1"/>
    <col min="8967" max="8978" width="6.7109375" style="107" customWidth="1"/>
    <col min="8979" max="8979" width="9.42578125" style="107" customWidth="1"/>
    <col min="8980" max="8980" width="6.7109375" style="107" customWidth="1"/>
    <col min="8981" max="8981" width="14.140625" style="107" customWidth="1"/>
    <col min="8982" max="8982" width="10" style="107" customWidth="1"/>
    <col min="8983" max="8983" width="6.140625" style="107" customWidth="1"/>
    <col min="8984" max="8985" width="8.5703125" style="107" customWidth="1"/>
    <col min="8986" max="8986" width="9.140625" style="107" customWidth="1"/>
    <col min="8987" max="8987" width="105" style="107" customWidth="1"/>
    <col min="8988" max="8988" width="10.42578125" style="107" customWidth="1"/>
    <col min="8989" max="8989" width="13.28515625" style="107" customWidth="1"/>
    <col min="8990" max="8990" width="11.28515625" style="107" customWidth="1"/>
    <col min="8991" max="8991" width="13.28515625" style="107" customWidth="1"/>
    <col min="8992" max="9197" width="11.42578125" style="107"/>
    <col min="9198" max="9198" width="1.42578125" style="107" customWidth="1"/>
    <col min="9199" max="9199" width="24.7109375" style="107" customWidth="1"/>
    <col min="9200" max="9200" width="14.28515625" style="107" customWidth="1"/>
    <col min="9201" max="9201" width="11.140625" style="107" customWidth="1"/>
    <col min="9202" max="9202" width="12.5703125" style="107" customWidth="1"/>
    <col min="9203" max="9203" width="17.7109375" style="107" customWidth="1"/>
    <col min="9204" max="9204" width="17.140625" style="107" customWidth="1"/>
    <col min="9205" max="9205" width="11.5703125" style="107" customWidth="1"/>
    <col min="9206" max="9206" width="22.5703125" style="107" customWidth="1"/>
    <col min="9207" max="9207" width="9.7109375" style="107" customWidth="1"/>
    <col min="9208" max="9208" width="21.7109375" style="107" customWidth="1"/>
    <col min="9209" max="9209" width="24.42578125" style="107" customWidth="1"/>
    <col min="9210" max="9210" width="20.5703125" style="107" customWidth="1"/>
    <col min="9211" max="9211" width="10.5703125" style="107" customWidth="1"/>
    <col min="9212" max="9212" width="6.28515625" style="107" customWidth="1"/>
    <col min="9213" max="9216" width="8.5703125" style="107" customWidth="1"/>
    <col min="9217" max="9217" width="9.85546875" style="107" customWidth="1"/>
    <col min="9218" max="9218" width="15.140625" style="107" customWidth="1"/>
    <col min="9219" max="9219" width="19.85546875" style="107" customWidth="1"/>
    <col min="9220" max="9220" width="11.85546875" style="107" customWidth="1"/>
    <col min="9221" max="9221" width="10.85546875" style="107" customWidth="1"/>
    <col min="9222" max="9222" width="8.5703125" style="107" customWidth="1"/>
    <col min="9223" max="9234" width="6.7109375" style="107" customWidth="1"/>
    <col min="9235" max="9235" width="9.42578125" style="107" customWidth="1"/>
    <col min="9236" max="9236" width="6.7109375" style="107" customWidth="1"/>
    <col min="9237" max="9237" width="14.140625" style="107" customWidth="1"/>
    <col min="9238" max="9238" width="10" style="107" customWidth="1"/>
    <col min="9239" max="9239" width="6.140625" style="107" customWidth="1"/>
    <col min="9240" max="9241" width="8.5703125" style="107" customWidth="1"/>
    <col min="9242" max="9242" width="9.140625" style="107" customWidth="1"/>
    <col min="9243" max="9243" width="105" style="107" customWidth="1"/>
    <col min="9244" max="9244" width="10.42578125" style="107" customWidth="1"/>
    <col min="9245" max="9245" width="13.28515625" style="107" customWidth="1"/>
    <col min="9246" max="9246" width="11.28515625" style="107" customWidth="1"/>
    <col min="9247" max="9247" width="13.28515625" style="107" customWidth="1"/>
    <col min="9248" max="9453" width="11.42578125" style="107"/>
    <col min="9454" max="9454" width="1.42578125" style="107" customWidth="1"/>
    <col min="9455" max="9455" width="24.7109375" style="107" customWidth="1"/>
    <col min="9456" max="9456" width="14.28515625" style="107" customWidth="1"/>
    <col min="9457" max="9457" width="11.140625" style="107" customWidth="1"/>
    <col min="9458" max="9458" width="12.5703125" style="107" customWidth="1"/>
    <col min="9459" max="9459" width="17.7109375" style="107" customWidth="1"/>
    <col min="9460" max="9460" width="17.140625" style="107" customWidth="1"/>
    <col min="9461" max="9461" width="11.5703125" style="107" customWidth="1"/>
    <col min="9462" max="9462" width="22.5703125" style="107" customWidth="1"/>
    <col min="9463" max="9463" width="9.7109375" style="107" customWidth="1"/>
    <col min="9464" max="9464" width="21.7109375" style="107" customWidth="1"/>
    <col min="9465" max="9465" width="24.42578125" style="107" customWidth="1"/>
    <col min="9466" max="9466" width="20.5703125" style="107" customWidth="1"/>
    <col min="9467" max="9467" width="10.5703125" style="107" customWidth="1"/>
    <col min="9468" max="9468" width="6.28515625" style="107" customWidth="1"/>
    <col min="9469" max="9472" width="8.5703125" style="107" customWidth="1"/>
    <col min="9473" max="9473" width="9.85546875" style="107" customWidth="1"/>
    <col min="9474" max="9474" width="15.140625" style="107" customWidth="1"/>
    <col min="9475" max="9475" width="19.85546875" style="107" customWidth="1"/>
    <col min="9476" max="9476" width="11.85546875" style="107" customWidth="1"/>
    <col min="9477" max="9477" width="10.85546875" style="107" customWidth="1"/>
    <col min="9478" max="9478" width="8.5703125" style="107" customWidth="1"/>
    <col min="9479" max="9490" width="6.7109375" style="107" customWidth="1"/>
    <col min="9491" max="9491" width="9.42578125" style="107" customWidth="1"/>
    <col min="9492" max="9492" width="6.7109375" style="107" customWidth="1"/>
    <col min="9493" max="9493" width="14.140625" style="107" customWidth="1"/>
    <col min="9494" max="9494" width="10" style="107" customWidth="1"/>
    <col min="9495" max="9495" width="6.140625" style="107" customWidth="1"/>
    <col min="9496" max="9497" width="8.5703125" style="107" customWidth="1"/>
    <col min="9498" max="9498" width="9.140625" style="107" customWidth="1"/>
    <col min="9499" max="9499" width="105" style="107" customWidth="1"/>
    <col min="9500" max="9500" width="10.42578125" style="107" customWidth="1"/>
    <col min="9501" max="9501" width="13.28515625" style="107" customWidth="1"/>
    <col min="9502" max="9502" width="11.28515625" style="107" customWidth="1"/>
    <col min="9503" max="9503" width="13.28515625" style="107" customWidth="1"/>
    <col min="9504" max="9709" width="11.42578125" style="107"/>
    <col min="9710" max="9710" width="1.42578125" style="107" customWidth="1"/>
    <col min="9711" max="9711" width="24.7109375" style="107" customWidth="1"/>
    <col min="9712" max="9712" width="14.28515625" style="107" customWidth="1"/>
    <col min="9713" max="9713" width="11.140625" style="107" customWidth="1"/>
    <col min="9714" max="9714" width="12.5703125" style="107" customWidth="1"/>
    <col min="9715" max="9715" width="17.7109375" style="107" customWidth="1"/>
    <col min="9716" max="9716" width="17.140625" style="107" customWidth="1"/>
    <col min="9717" max="9717" width="11.5703125" style="107" customWidth="1"/>
    <col min="9718" max="9718" width="22.5703125" style="107" customWidth="1"/>
    <col min="9719" max="9719" width="9.7109375" style="107" customWidth="1"/>
    <col min="9720" max="9720" width="21.7109375" style="107" customWidth="1"/>
    <col min="9721" max="9721" width="24.42578125" style="107" customWidth="1"/>
    <col min="9722" max="9722" width="20.5703125" style="107" customWidth="1"/>
    <col min="9723" max="9723" width="10.5703125" style="107" customWidth="1"/>
    <col min="9724" max="9724" width="6.28515625" style="107" customWidth="1"/>
    <col min="9725" max="9728" width="8.5703125" style="107" customWidth="1"/>
    <col min="9729" max="9729" width="9.85546875" style="107" customWidth="1"/>
    <col min="9730" max="9730" width="15.140625" style="107" customWidth="1"/>
    <col min="9731" max="9731" width="19.85546875" style="107" customWidth="1"/>
    <col min="9732" max="9732" width="11.85546875" style="107" customWidth="1"/>
    <col min="9733" max="9733" width="10.85546875" style="107" customWidth="1"/>
    <col min="9734" max="9734" width="8.5703125" style="107" customWidth="1"/>
    <col min="9735" max="9746" width="6.7109375" style="107" customWidth="1"/>
    <col min="9747" max="9747" width="9.42578125" style="107" customWidth="1"/>
    <col min="9748" max="9748" width="6.7109375" style="107" customWidth="1"/>
    <col min="9749" max="9749" width="14.140625" style="107" customWidth="1"/>
    <col min="9750" max="9750" width="10" style="107" customWidth="1"/>
    <col min="9751" max="9751" width="6.140625" style="107" customWidth="1"/>
    <col min="9752" max="9753" width="8.5703125" style="107" customWidth="1"/>
    <col min="9754" max="9754" width="9.140625" style="107" customWidth="1"/>
    <col min="9755" max="9755" width="105" style="107" customWidth="1"/>
    <col min="9756" max="9756" width="10.42578125" style="107" customWidth="1"/>
    <col min="9757" max="9757" width="13.28515625" style="107" customWidth="1"/>
    <col min="9758" max="9758" width="11.28515625" style="107" customWidth="1"/>
    <col min="9759" max="9759" width="13.28515625" style="107" customWidth="1"/>
    <col min="9760" max="9965" width="11.42578125" style="107"/>
    <col min="9966" max="9966" width="1.42578125" style="107" customWidth="1"/>
    <col min="9967" max="9967" width="24.7109375" style="107" customWidth="1"/>
    <col min="9968" max="9968" width="14.28515625" style="107" customWidth="1"/>
    <col min="9969" max="9969" width="11.140625" style="107" customWidth="1"/>
    <col min="9970" max="9970" width="12.5703125" style="107" customWidth="1"/>
    <col min="9971" max="9971" width="17.7109375" style="107" customWidth="1"/>
    <col min="9972" max="9972" width="17.140625" style="107" customWidth="1"/>
    <col min="9973" max="9973" width="11.5703125" style="107" customWidth="1"/>
    <col min="9974" max="9974" width="22.5703125" style="107" customWidth="1"/>
    <col min="9975" max="9975" width="9.7109375" style="107" customWidth="1"/>
    <col min="9976" max="9976" width="21.7109375" style="107" customWidth="1"/>
    <col min="9977" max="9977" width="24.42578125" style="107" customWidth="1"/>
    <col min="9978" max="9978" width="20.5703125" style="107" customWidth="1"/>
    <col min="9979" max="9979" width="10.5703125" style="107" customWidth="1"/>
    <col min="9980" max="9980" width="6.28515625" style="107" customWidth="1"/>
    <col min="9981" max="9984" width="8.5703125" style="107" customWidth="1"/>
    <col min="9985" max="9985" width="9.85546875" style="107" customWidth="1"/>
    <col min="9986" max="9986" width="15.140625" style="107" customWidth="1"/>
    <col min="9987" max="9987" width="19.85546875" style="107" customWidth="1"/>
    <col min="9988" max="9988" width="11.85546875" style="107" customWidth="1"/>
    <col min="9989" max="9989" width="10.85546875" style="107" customWidth="1"/>
    <col min="9990" max="9990" width="8.5703125" style="107" customWidth="1"/>
    <col min="9991" max="10002" width="6.7109375" style="107" customWidth="1"/>
    <col min="10003" max="10003" width="9.42578125" style="107" customWidth="1"/>
    <col min="10004" max="10004" width="6.7109375" style="107" customWidth="1"/>
    <col min="10005" max="10005" width="14.140625" style="107" customWidth="1"/>
    <col min="10006" max="10006" width="10" style="107" customWidth="1"/>
    <col min="10007" max="10007" width="6.140625" style="107" customWidth="1"/>
    <col min="10008" max="10009" width="8.5703125" style="107" customWidth="1"/>
    <col min="10010" max="10010" width="9.140625" style="107" customWidth="1"/>
    <col min="10011" max="10011" width="105" style="107" customWidth="1"/>
    <col min="10012" max="10012" width="10.42578125" style="107" customWidth="1"/>
    <col min="10013" max="10013" width="13.28515625" style="107" customWidth="1"/>
    <col min="10014" max="10014" width="11.28515625" style="107" customWidth="1"/>
    <col min="10015" max="10015" width="13.28515625" style="107" customWidth="1"/>
    <col min="10016" max="10221" width="11.42578125" style="107"/>
    <col min="10222" max="10222" width="1.42578125" style="107" customWidth="1"/>
    <col min="10223" max="10223" width="24.7109375" style="107" customWidth="1"/>
    <col min="10224" max="10224" width="14.28515625" style="107" customWidth="1"/>
    <col min="10225" max="10225" width="11.140625" style="107" customWidth="1"/>
    <col min="10226" max="10226" width="12.5703125" style="107" customWidth="1"/>
    <col min="10227" max="10227" width="17.7109375" style="107" customWidth="1"/>
    <col min="10228" max="10228" width="17.140625" style="107" customWidth="1"/>
    <col min="10229" max="10229" width="11.5703125" style="107" customWidth="1"/>
    <col min="10230" max="10230" width="22.5703125" style="107" customWidth="1"/>
    <col min="10231" max="10231" width="9.7109375" style="107" customWidth="1"/>
    <col min="10232" max="10232" width="21.7109375" style="107" customWidth="1"/>
    <col min="10233" max="10233" width="24.42578125" style="107" customWidth="1"/>
    <col min="10234" max="10234" width="20.5703125" style="107" customWidth="1"/>
    <col min="10235" max="10235" width="10.5703125" style="107" customWidth="1"/>
    <col min="10236" max="10236" width="6.28515625" style="107" customWidth="1"/>
    <col min="10237" max="10240" width="8.5703125" style="107" customWidth="1"/>
    <col min="10241" max="10241" width="9.85546875" style="107" customWidth="1"/>
    <col min="10242" max="10242" width="15.140625" style="107" customWidth="1"/>
    <col min="10243" max="10243" width="19.85546875" style="107" customWidth="1"/>
    <col min="10244" max="10244" width="11.85546875" style="107" customWidth="1"/>
    <col min="10245" max="10245" width="10.85546875" style="107" customWidth="1"/>
    <col min="10246" max="10246" width="8.5703125" style="107" customWidth="1"/>
    <col min="10247" max="10258" width="6.7109375" style="107" customWidth="1"/>
    <col min="10259" max="10259" width="9.42578125" style="107" customWidth="1"/>
    <col min="10260" max="10260" width="6.7109375" style="107" customWidth="1"/>
    <col min="10261" max="10261" width="14.140625" style="107" customWidth="1"/>
    <col min="10262" max="10262" width="10" style="107" customWidth="1"/>
    <col min="10263" max="10263" width="6.140625" style="107" customWidth="1"/>
    <col min="10264" max="10265" width="8.5703125" style="107" customWidth="1"/>
    <col min="10266" max="10266" width="9.140625" style="107" customWidth="1"/>
    <col min="10267" max="10267" width="105" style="107" customWidth="1"/>
    <col min="10268" max="10268" width="10.42578125" style="107" customWidth="1"/>
    <col min="10269" max="10269" width="13.28515625" style="107" customWidth="1"/>
    <col min="10270" max="10270" width="11.28515625" style="107" customWidth="1"/>
    <col min="10271" max="10271" width="13.28515625" style="107" customWidth="1"/>
    <col min="10272" max="10477" width="11.42578125" style="107"/>
    <col min="10478" max="10478" width="1.42578125" style="107" customWidth="1"/>
    <col min="10479" max="10479" width="24.7109375" style="107" customWidth="1"/>
    <col min="10480" max="10480" width="14.28515625" style="107" customWidth="1"/>
    <col min="10481" max="10481" width="11.140625" style="107" customWidth="1"/>
    <col min="10482" max="10482" width="12.5703125" style="107" customWidth="1"/>
    <col min="10483" max="10483" width="17.7109375" style="107" customWidth="1"/>
    <col min="10484" max="10484" width="17.140625" style="107" customWidth="1"/>
    <col min="10485" max="10485" width="11.5703125" style="107" customWidth="1"/>
    <col min="10486" max="10486" width="22.5703125" style="107" customWidth="1"/>
    <col min="10487" max="10487" width="9.7109375" style="107" customWidth="1"/>
    <col min="10488" max="10488" width="21.7109375" style="107" customWidth="1"/>
    <col min="10489" max="10489" width="24.42578125" style="107" customWidth="1"/>
    <col min="10490" max="10490" width="20.5703125" style="107" customWidth="1"/>
    <col min="10491" max="10491" width="10.5703125" style="107" customWidth="1"/>
    <col min="10492" max="10492" width="6.28515625" style="107" customWidth="1"/>
    <col min="10493" max="10496" width="8.5703125" style="107" customWidth="1"/>
    <col min="10497" max="10497" width="9.85546875" style="107" customWidth="1"/>
    <col min="10498" max="10498" width="15.140625" style="107" customWidth="1"/>
    <col min="10499" max="10499" width="19.85546875" style="107" customWidth="1"/>
    <col min="10500" max="10500" width="11.85546875" style="107" customWidth="1"/>
    <col min="10501" max="10501" width="10.85546875" style="107" customWidth="1"/>
    <col min="10502" max="10502" width="8.5703125" style="107" customWidth="1"/>
    <col min="10503" max="10514" width="6.7109375" style="107" customWidth="1"/>
    <col min="10515" max="10515" width="9.42578125" style="107" customWidth="1"/>
    <col min="10516" max="10516" width="6.7109375" style="107" customWidth="1"/>
    <col min="10517" max="10517" width="14.140625" style="107" customWidth="1"/>
    <col min="10518" max="10518" width="10" style="107" customWidth="1"/>
    <col min="10519" max="10519" width="6.140625" style="107" customWidth="1"/>
    <col min="10520" max="10521" width="8.5703125" style="107" customWidth="1"/>
    <col min="10522" max="10522" width="9.140625" style="107" customWidth="1"/>
    <col min="10523" max="10523" width="105" style="107" customWidth="1"/>
    <col min="10524" max="10524" width="10.42578125" style="107" customWidth="1"/>
    <col min="10525" max="10525" width="13.28515625" style="107" customWidth="1"/>
    <col min="10526" max="10526" width="11.28515625" style="107" customWidth="1"/>
    <col min="10527" max="10527" width="13.28515625" style="107" customWidth="1"/>
    <col min="10528" max="10733" width="11.42578125" style="107"/>
    <col min="10734" max="10734" width="1.42578125" style="107" customWidth="1"/>
    <col min="10735" max="10735" width="24.7109375" style="107" customWidth="1"/>
    <col min="10736" max="10736" width="14.28515625" style="107" customWidth="1"/>
    <col min="10737" max="10737" width="11.140625" style="107" customWidth="1"/>
    <col min="10738" max="10738" width="12.5703125" style="107" customWidth="1"/>
    <col min="10739" max="10739" width="17.7109375" style="107" customWidth="1"/>
    <col min="10740" max="10740" width="17.140625" style="107" customWidth="1"/>
    <col min="10741" max="10741" width="11.5703125" style="107" customWidth="1"/>
    <col min="10742" max="10742" width="22.5703125" style="107" customWidth="1"/>
    <col min="10743" max="10743" width="9.7109375" style="107" customWidth="1"/>
    <col min="10744" max="10744" width="21.7109375" style="107" customWidth="1"/>
    <col min="10745" max="10745" width="24.42578125" style="107" customWidth="1"/>
    <col min="10746" max="10746" width="20.5703125" style="107" customWidth="1"/>
    <col min="10747" max="10747" width="10.5703125" style="107" customWidth="1"/>
    <col min="10748" max="10748" width="6.28515625" style="107" customWidth="1"/>
    <col min="10749" max="10752" width="8.5703125" style="107" customWidth="1"/>
    <col min="10753" max="10753" width="9.85546875" style="107" customWidth="1"/>
    <col min="10754" max="10754" width="15.140625" style="107" customWidth="1"/>
    <col min="10755" max="10755" width="19.85546875" style="107" customWidth="1"/>
    <col min="10756" max="10756" width="11.85546875" style="107" customWidth="1"/>
    <col min="10757" max="10757" width="10.85546875" style="107" customWidth="1"/>
    <col min="10758" max="10758" width="8.5703125" style="107" customWidth="1"/>
    <col min="10759" max="10770" width="6.7109375" style="107" customWidth="1"/>
    <col min="10771" max="10771" width="9.42578125" style="107" customWidth="1"/>
    <col min="10772" max="10772" width="6.7109375" style="107" customWidth="1"/>
    <col min="10773" max="10773" width="14.140625" style="107" customWidth="1"/>
    <col min="10774" max="10774" width="10" style="107" customWidth="1"/>
    <col min="10775" max="10775" width="6.140625" style="107" customWidth="1"/>
    <col min="10776" max="10777" width="8.5703125" style="107" customWidth="1"/>
    <col min="10778" max="10778" width="9.140625" style="107" customWidth="1"/>
    <col min="10779" max="10779" width="105" style="107" customWidth="1"/>
    <col min="10780" max="10780" width="10.42578125" style="107" customWidth="1"/>
    <col min="10781" max="10781" width="13.28515625" style="107" customWidth="1"/>
    <col min="10782" max="10782" width="11.28515625" style="107" customWidth="1"/>
    <col min="10783" max="10783" width="13.28515625" style="107" customWidth="1"/>
    <col min="10784" max="10989" width="11.42578125" style="107"/>
    <col min="10990" max="10990" width="1.42578125" style="107" customWidth="1"/>
    <col min="10991" max="10991" width="24.7109375" style="107" customWidth="1"/>
    <col min="10992" max="10992" width="14.28515625" style="107" customWidth="1"/>
    <col min="10993" max="10993" width="11.140625" style="107" customWidth="1"/>
    <col min="10994" max="10994" width="12.5703125" style="107" customWidth="1"/>
    <col min="10995" max="10995" width="17.7109375" style="107" customWidth="1"/>
    <col min="10996" max="10996" width="17.140625" style="107" customWidth="1"/>
    <col min="10997" max="10997" width="11.5703125" style="107" customWidth="1"/>
    <col min="10998" max="10998" width="22.5703125" style="107" customWidth="1"/>
    <col min="10999" max="10999" width="9.7109375" style="107" customWidth="1"/>
    <col min="11000" max="11000" width="21.7109375" style="107" customWidth="1"/>
    <col min="11001" max="11001" width="24.42578125" style="107" customWidth="1"/>
    <col min="11002" max="11002" width="20.5703125" style="107" customWidth="1"/>
    <col min="11003" max="11003" width="10.5703125" style="107" customWidth="1"/>
    <col min="11004" max="11004" width="6.28515625" style="107" customWidth="1"/>
    <col min="11005" max="11008" width="8.5703125" style="107" customWidth="1"/>
    <col min="11009" max="11009" width="9.85546875" style="107" customWidth="1"/>
    <col min="11010" max="11010" width="15.140625" style="107" customWidth="1"/>
    <col min="11011" max="11011" width="19.85546875" style="107" customWidth="1"/>
    <col min="11012" max="11012" width="11.85546875" style="107" customWidth="1"/>
    <col min="11013" max="11013" width="10.85546875" style="107" customWidth="1"/>
    <col min="11014" max="11014" width="8.5703125" style="107" customWidth="1"/>
    <col min="11015" max="11026" width="6.7109375" style="107" customWidth="1"/>
    <col min="11027" max="11027" width="9.42578125" style="107" customWidth="1"/>
    <col min="11028" max="11028" width="6.7109375" style="107" customWidth="1"/>
    <col min="11029" max="11029" width="14.140625" style="107" customWidth="1"/>
    <col min="11030" max="11030" width="10" style="107" customWidth="1"/>
    <col min="11031" max="11031" width="6.140625" style="107" customWidth="1"/>
    <col min="11032" max="11033" width="8.5703125" style="107" customWidth="1"/>
    <col min="11034" max="11034" width="9.140625" style="107" customWidth="1"/>
    <col min="11035" max="11035" width="105" style="107" customWidth="1"/>
    <col min="11036" max="11036" width="10.42578125" style="107" customWidth="1"/>
    <col min="11037" max="11037" width="13.28515625" style="107" customWidth="1"/>
    <col min="11038" max="11038" width="11.28515625" style="107" customWidth="1"/>
    <col min="11039" max="11039" width="13.28515625" style="107" customWidth="1"/>
    <col min="11040" max="11245" width="11.42578125" style="107"/>
    <col min="11246" max="11246" width="1.42578125" style="107" customWidth="1"/>
    <col min="11247" max="11247" width="24.7109375" style="107" customWidth="1"/>
    <col min="11248" max="11248" width="14.28515625" style="107" customWidth="1"/>
    <col min="11249" max="11249" width="11.140625" style="107" customWidth="1"/>
    <col min="11250" max="11250" width="12.5703125" style="107" customWidth="1"/>
    <col min="11251" max="11251" width="17.7109375" style="107" customWidth="1"/>
    <col min="11252" max="11252" width="17.140625" style="107" customWidth="1"/>
    <col min="11253" max="11253" width="11.5703125" style="107" customWidth="1"/>
    <col min="11254" max="11254" width="22.5703125" style="107" customWidth="1"/>
    <col min="11255" max="11255" width="9.7109375" style="107" customWidth="1"/>
    <col min="11256" max="11256" width="21.7109375" style="107" customWidth="1"/>
    <col min="11257" max="11257" width="24.42578125" style="107" customWidth="1"/>
    <col min="11258" max="11258" width="20.5703125" style="107" customWidth="1"/>
    <col min="11259" max="11259" width="10.5703125" style="107" customWidth="1"/>
    <col min="11260" max="11260" width="6.28515625" style="107" customWidth="1"/>
    <col min="11261" max="11264" width="8.5703125" style="107" customWidth="1"/>
    <col min="11265" max="11265" width="9.85546875" style="107" customWidth="1"/>
    <col min="11266" max="11266" width="15.140625" style="107" customWidth="1"/>
    <col min="11267" max="11267" width="19.85546875" style="107" customWidth="1"/>
    <col min="11268" max="11268" width="11.85546875" style="107" customWidth="1"/>
    <col min="11269" max="11269" width="10.85546875" style="107" customWidth="1"/>
    <col min="11270" max="11270" width="8.5703125" style="107" customWidth="1"/>
    <col min="11271" max="11282" width="6.7109375" style="107" customWidth="1"/>
    <col min="11283" max="11283" width="9.42578125" style="107" customWidth="1"/>
    <col min="11284" max="11284" width="6.7109375" style="107" customWidth="1"/>
    <col min="11285" max="11285" width="14.140625" style="107" customWidth="1"/>
    <col min="11286" max="11286" width="10" style="107" customWidth="1"/>
    <col min="11287" max="11287" width="6.140625" style="107" customWidth="1"/>
    <col min="11288" max="11289" width="8.5703125" style="107" customWidth="1"/>
    <col min="11290" max="11290" width="9.140625" style="107" customWidth="1"/>
    <col min="11291" max="11291" width="105" style="107" customWidth="1"/>
    <col min="11292" max="11292" width="10.42578125" style="107" customWidth="1"/>
    <col min="11293" max="11293" width="13.28515625" style="107" customWidth="1"/>
    <col min="11294" max="11294" width="11.28515625" style="107" customWidth="1"/>
    <col min="11295" max="11295" width="13.28515625" style="107" customWidth="1"/>
    <col min="11296" max="11501" width="11.42578125" style="107"/>
    <col min="11502" max="11502" width="1.42578125" style="107" customWidth="1"/>
    <col min="11503" max="11503" width="24.7109375" style="107" customWidth="1"/>
    <col min="11504" max="11504" width="14.28515625" style="107" customWidth="1"/>
    <col min="11505" max="11505" width="11.140625" style="107" customWidth="1"/>
    <col min="11506" max="11506" width="12.5703125" style="107" customWidth="1"/>
    <col min="11507" max="11507" width="17.7109375" style="107" customWidth="1"/>
    <col min="11508" max="11508" width="17.140625" style="107" customWidth="1"/>
    <col min="11509" max="11509" width="11.5703125" style="107" customWidth="1"/>
    <col min="11510" max="11510" width="22.5703125" style="107" customWidth="1"/>
    <col min="11511" max="11511" width="9.7109375" style="107" customWidth="1"/>
    <col min="11512" max="11512" width="21.7109375" style="107" customWidth="1"/>
    <col min="11513" max="11513" width="24.42578125" style="107" customWidth="1"/>
    <col min="11514" max="11514" width="20.5703125" style="107" customWidth="1"/>
    <col min="11515" max="11515" width="10.5703125" style="107" customWidth="1"/>
    <col min="11516" max="11516" width="6.28515625" style="107" customWidth="1"/>
    <col min="11517" max="11520" width="8.5703125" style="107" customWidth="1"/>
    <col min="11521" max="11521" width="9.85546875" style="107" customWidth="1"/>
    <col min="11522" max="11522" width="15.140625" style="107" customWidth="1"/>
    <col min="11523" max="11523" width="19.85546875" style="107" customWidth="1"/>
    <col min="11524" max="11524" width="11.85546875" style="107" customWidth="1"/>
    <col min="11525" max="11525" width="10.85546875" style="107" customWidth="1"/>
    <col min="11526" max="11526" width="8.5703125" style="107" customWidth="1"/>
    <col min="11527" max="11538" width="6.7109375" style="107" customWidth="1"/>
    <col min="11539" max="11539" width="9.42578125" style="107" customWidth="1"/>
    <col min="11540" max="11540" width="6.7109375" style="107" customWidth="1"/>
    <col min="11541" max="11541" width="14.140625" style="107" customWidth="1"/>
    <col min="11542" max="11542" width="10" style="107" customWidth="1"/>
    <col min="11543" max="11543" width="6.140625" style="107" customWidth="1"/>
    <col min="11544" max="11545" width="8.5703125" style="107" customWidth="1"/>
    <col min="11546" max="11546" width="9.140625" style="107" customWidth="1"/>
    <col min="11547" max="11547" width="105" style="107" customWidth="1"/>
    <col min="11548" max="11548" width="10.42578125" style="107" customWidth="1"/>
    <col min="11549" max="11549" width="13.28515625" style="107" customWidth="1"/>
    <col min="11550" max="11550" width="11.28515625" style="107" customWidth="1"/>
    <col min="11551" max="11551" width="13.28515625" style="107" customWidth="1"/>
    <col min="11552" max="11757" width="11.42578125" style="107"/>
    <col min="11758" max="11758" width="1.42578125" style="107" customWidth="1"/>
    <col min="11759" max="11759" width="24.7109375" style="107" customWidth="1"/>
    <col min="11760" max="11760" width="14.28515625" style="107" customWidth="1"/>
    <col min="11761" max="11761" width="11.140625" style="107" customWidth="1"/>
    <col min="11762" max="11762" width="12.5703125" style="107" customWidth="1"/>
    <col min="11763" max="11763" width="17.7109375" style="107" customWidth="1"/>
    <col min="11764" max="11764" width="17.140625" style="107" customWidth="1"/>
    <col min="11765" max="11765" width="11.5703125" style="107" customWidth="1"/>
    <col min="11766" max="11766" width="22.5703125" style="107" customWidth="1"/>
    <col min="11767" max="11767" width="9.7109375" style="107" customWidth="1"/>
    <col min="11768" max="11768" width="21.7109375" style="107" customWidth="1"/>
    <col min="11769" max="11769" width="24.42578125" style="107" customWidth="1"/>
    <col min="11770" max="11770" width="20.5703125" style="107" customWidth="1"/>
    <col min="11771" max="11771" width="10.5703125" style="107" customWidth="1"/>
    <col min="11772" max="11772" width="6.28515625" style="107" customWidth="1"/>
    <col min="11773" max="11776" width="8.5703125" style="107" customWidth="1"/>
    <col min="11777" max="11777" width="9.85546875" style="107" customWidth="1"/>
    <col min="11778" max="11778" width="15.140625" style="107" customWidth="1"/>
    <col min="11779" max="11779" width="19.85546875" style="107" customWidth="1"/>
    <col min="11780" max="11780" width="11.85546875" style="107" customWidth="1"/>
    <col min="11781" max="11781" width="10.85546875" style="107" customWidth="1"/>
    <col min="11782" max="11782" width="8.5703125" style="107" customWidth="1"/>
    <col min="11783" max="11794" width="6.7109375" style="107" customWidth="1"/>
    <col min="11795" max="11795" width="9.42578125" style="107" customWidth="1"/>
    <col min="11796" max="11796" width="6.7109375" style="107" customWidth="1"/>
    <col min="11797" max="11797" width="14.140625" style="107" customWidth="1"/>
    <col min="11798" max="11798" width="10" style="107" customWidth="1"/>
    <col min="11799" max="11799" width="6.140625" style="107" customWidth="1"/>
    <col min="11800" max="11801" width="8.5703125" style="107" customWidth="1"/>
    <col min="11802" max="11802" width="9.140625" style="107" customWidth="1"/>
    <col min="11803" max="11803" width="105" style="107" customWidth="1"/>
    <col min="11804" max="11804" width="10.42578125" style="107" customWidth="1"/>
    <col min="11805" max="11805" width="13.28515625" style="107" customWidth="1"/>
    <col min="11806" max="11806" width="11.28515625" style="107" customWidth="1"/>
    <col min="11807" max="11807" width="13.28515625" style="107" customWidth="1"/>
    <col min="11808" max="12013" width="11.42578125" style="107"/>
    <col min="12014" max="12014" width="1.42578125" style="107" customWidth="1"/>
    <col min="12015" max="12015" width="24.7109375" style="107" customWidth="1"/>
    <col min="12016" max="12016" width="14.28515625" style="107" customWidth="1"/>
    <col min="12017" max="12017" width="11.140625" style="107" customWidth="1"/>
    <col min="12018" max="12018" width="12.5703125" style="107" customWidth="1"/>
    <col min="12019" max="12019" width="17.7109375" style="107" customWidth="1"/>
    <col min="12020" max="12020" width="17.140625" style="107" customWidth="1"/>
    <col min="12021" max="12021" width="11.5703125" style="107" customWidth="1"/>
    <col min="12022" max="12022" width="22.5703125" style="107" customWidth="1"/>
    <col min="12023" max="12023" width="9.7109375" style="107" customWidth="1"/>
    <col min="12024" max="12024" width="21.7109375" style="107" customWidth="1"/>
    <col min="12025" max="12025" width="24.42578125" style="107" customWidth="1"/>
    <col min="12026" max="12026" width="20.5703125" style="107" customWidth="1"/>
    <col min="12027" max="12027" width="10.5703125" style="107" customWidth="1"/>
    <col min="12028" max="12028" width="6.28515625" style="107" customWidth="1"/>
    <col min="12029" max="12032" width="8.5703125" style="107" customWidth="1"/>
    <col min="12033" max="12033" width="9.85546875" style="107" customWidth="1"/>
    <col min="12034" max="12034" width="15.140625" style="107" customWidth="1"/>
    <col min="12035" max="12035" width="19.85546875" style="107" customWidth="1"/>
    <col min="12036" max="12036" width="11.85546875" style="107" customWidth="1"/>
    <col min="12037" max="12037" width="10.85546875" style="107" customWidth="1"/>
    <col min="12038" max="12038" width="8.5703125" style="107" customWidth="1"/>
    <col min="12039" max="12050" width="6.7109375" style="107" customWidth="1"/>
    <col min="12051" max="12051" width="9.42578125" style="107" customWidth="1"/>
    <col min="12052" max="12052" width="6.7109375" style="107" customWidth="1"/>
    <col min="12053" max="12053" width="14.140625" style="107" customWidth="1"/>
    <col min="12054" max="12054" width="10" style="107" customWidth="1"/>
    <col min="12055" max="12055" width="6.140625" style="107" customWidth="1"/>
    <col min="12056" max="12057" width="8.5703125" style="107" customWidth="1"/>
    <col min="12058" max="12058" width="9.140625" style="107" customWidth="1"/>
    <col min="12059" max="12059" width="105" style="107" customWidth="1"/>
    <col min="12060" max="12060" width="10.42578125" style="107" customWidth="1"/>
    <col min="12061" max="12061" width="13.28515625" style="107" customWidth="1"/>
    <col min="12062" max="12062" width="11.28515625" style="107" customWidth="1"/>
    <col min="12063" max="12063" width="13.28515625" style="107" customWidth="1"/>
    <col min="12064" max="12269" width="11.42578125" style="107"/>
    <col min="12270" max="12270" width="1.42578125" style="107" customWidth="1"/>
    <col min="12271" max="12271" width="24.7109375" style="107" customWidth="1"/>
    <col min="12272" max="12272" width="14.28515625" style="107" customWidth="1"/>
    <col min="12273" max="12273" width="11.140625" style="107" customWidth="1"/>
    <col min="12274" max="12274" width="12.5703125" style="107" customWidth="1"/>
    <col min="12275" max="12275" width="17.7109375" style="107" customWidth="1"/>
    <col min="12276" max="12276" width="17.140625" style="107" customWidth="1"/>
    <col min="12277" max="12277" width="11.5703125" style="107" customWidth="1"/>
    <col min="12278" max="12278" width="22.5703125" style="107" customWidth="1"/>
    <col min="12279" max="12279" width="9.7109375" style="107" customWidth="1"/>
    <col min="12280" max="12280" width="21.7109375" style="107" customWidth="1"/>
    <col min="12281" max="12281" width="24.42578125" style="107" customWidth="1"/>
    <col min="12282" max="12282" width="20.5703125" style="107" customWidth="1"/>
    <col min="12283" max="12283" width="10.5703125" style="107" customWidth="1"/>
    <col min="12284" max="12284" width="6.28515625" style="107" customWidth="1"/>
    <col min="12285" max="12288" width="8.5703125" style="107" customWidth="1"/>
    <col min="12289" max="12289" width="9.85546875" style="107" customWidth="1"/>
    <col min="12290" max="12290" width="15.140625" style="107" customWidth="1"/>
    <col min="12291" max="12291" width="19.85546875" style="107" customWidth="1"/>
    <col min="12292" max="12292" width="11.85546875" style="107" customWidth="1"/>
    <col min="12293" max="12293" width="10.85546875" style="107" customWidth="1"/>
    <col min="12294" max="12294" width="8.5703125" style="107" customWidth="1"/>
    <col min="12295" max="12306" width="6.7109375" style="107" customWidth="1"/>
    <col min="12307" max="12307" width="9.42578125" style="107" customWidth="1"/>
    <col min="12308" max="12308" width="6.7109375" style="107" customWidth="1"/>
    <col min="12309" max="12309" width="14.140625" style="107" customWidth="1"/>
    <col min="12310" max="12310" width="10" style="107" customWidth="1"/>
    <col min="12311" max="12311" width="6.140625" style="107" customWidth="1"/>
    <col min="12312" max="12313" width="8.5703125" style="107" customWidth="1"/>
    <col min="12314" max="12314" width="9.140625" style="107" customWidth="1"/>
    <col min="12315" max="12315" width="105" style="107" customWidth="1"/>
    <col min="12316" max="12316" width="10.42578125" style="107" customWidth="1"/>
    <col min="12317" max="12317" width="13.28515625" style="107" customWidth="1"/>
    <col min="12318" max="12318" width="11.28515625" style="107" customWidth="1"/>
    <col min="12319" max="12319" width="13.28515625" style="107" customWidth="1"/>
    <col min="12320" max="12525" width="11.42578125" style="107"/>
    <col min="12526" max="12526" width="1.42578125" style="107" customWidth="1"/>
    <col min="12527" max="12527" width="24.7109375" style="107" customWidth="1"/>
    <col min="12528" max="12528" width="14.28515625" style="107" customWidth="1"/>
    <col min="12529" max="12529" width="11.140625" style="107" customWidth="1"/>
    <col min="12530" max="12530" width="12.5703125" style="107" customWidth="1"/>
    <col min="12531" max="12531" width="17.7109375" style="107" customWidth="1"/>
    <col min="12532" max="12532" width="17.140625" style="107" customWidth="1"/>
    <col min="12533" max="12533" width="11.5703125" style="107" customWidth="1"/>
    <col min="12534" max="12534" width="22.5703125" style="107" customWidth="1"/>
    <col min="12535" max="12535" width="9.7109375" style="107" customWidth="1"/>
    <col min="12536" max="12536" width="21.7109375" style="107" customWidth="1"/>
    <col min="12537" max="12537" width="24.42578125" style="107" customWidth="1"/>
    <col min="12538" max="12538" width="20.5703125" style="107" customWidth="1"/>
    <col min="12539" max="12539" width="10.5703125" style="107" customWidth="1"/>
    <col min="12540" max="12540" width="6.28515625" style="107" customWidth="1"/>
    <col min="12541" max="12544" width="8.5703125" style="107" customWidth="1"/>
    <col min="12545" max="12545" width="9.85546875" style="107" customWidth="1"/>
    <col min="12546" max="12546" width="15.140625" style="107" customWidth="1"/>
    <col min="12547" max="12547" width="19.85546875" style="107" customWidth="1"/>
    <col min="12548" max="12548" width="11.85546875" style="107" customWidth="1"/>
    <col min="12549" max="12549" width="10.85546875" style="107" customWidth="1"/>
    <col min="12550" max="12550" width="8.5703125" style="107" customWidth="1"/>
    <col min="12551" max="12562" width="6.7109375" style="107" customWidth="1"/>
    <col min="12563" max="12563" width="9.42578125" style="107" customWidth="1"/>
    <col min="12564" max="12564" width="6.7109375" style="107" customWidth="1"/>
    <col min="12565" max="12565" width="14.140625" style="107" customWidth="1"/>
    <col min="12566" max="12566" width="10" style="107" customWidth="1"/>
    <col min="12567" max="12567" width="6.140625" style="107" customWidth="1"/>
    <col min="12568" max="12569" width="8.5703125" style="107" customWidth="1"/>
    <col min="12570" max="12570" width="9.140625" style="107" customWidth="1"/>
    <col min="12571" max="12571" width="105" style="107" customWidth="1"/>
    <col min="12572" max="12572" width="10.42578125" style="107" customWidth="1"/>
    <col min="12573" max="12573" width="13.28515625" style="107" customWidth="1"/>
    <col min="12574" max="12574" width="11.28515625" style="107" customWidth="1"/>
    <col min="12575" max="12575" width="13.28515625" style="107" customWidth="1"/>
    <col min="12576" max="12781" width="11.42578125" style="107"/>
    <col min="12782" max="12782" width="1.42578125" style="107" customWidth="1"/>
    <col min="12783" max="12783" width="24.7109375" style="107" customWidth="1"/>
    <col min="12784" max="12784" width="14.28515625" style="107" customWidth="1"/>
    <col min="12785" max="12785" width="11.140625" style="107" customWidth="1"/>
    <col min="12786" max="12786" width="12.5703125" style="107" customWidth="1"/>
    <col min="12787" max="12787" width="17.7109375" style="107" customWidth="1"/>
    <col min="12788" max="12788" width="17.140625" style="107" customWidth="1"/>
    <col min="12789" max="12789" width="11.5703125" style="107" customWidth="1"/>
    <col min="12790" max="12790" width="22.5703125" style="107" customWidth="1"/>
    <col min="12791" max="12791" width="9.7109375" style="107" customWidth="1"/>
    <col min="12792" max="12792" width="21.7109375" style="107" customWidth="1"/>
    <col min="12793" max="12793" width="24.42578125" style="107" customWidth="1"/>
    <col min="12794" max="12794" width="20.5703125" style="107" customWidth="1"/>
    <col min="12795" max="12795" width="10.5703125" style="107" customWidth="1"/>
    <col min="12796" max="12796" width="6.28515625" style="107" customWidth="1"/>
    <col min="12797" max="12800" width="8.5703125" style="107" customWidth="1"/>
    <col min="12801" max="12801" width="9.85546875" style="107" customWidth="1"/>
    <col min="12802" max="12802" width="15.140625" style="107" customWidth="1"/>
    <col min="12803" max="12803" width="19.85546875" style="107" customWidth="1"/>
    <col min="12804" max="12804" width="11.85546875" style="107" customWidth="1"/>
    <col min="12805" max="12805" width="10.85546875" style="107" customWidth="1"/>
    <col min="12806" max="12806" width="8.5703125" style="107" customWidth="1"/>
    <col min="12807" max="12818" width="6.7109375" style="107" customWidth="1"/>
    <col min="12819" max="12819" width="9.42578125" style="107" customWidth="1"/>
    <col min="12820" max="12820" width="6.7109375" style="107" customWidth="1"/>
    <col min="12821" max="12821" width="14.140625" style="107" customWidth="1"/>
    <col min="12822" max="12822" width="10" style="107" customWidth="1"/>
    <col min="12823" max="12823" width="6.140625" style="107" customWidth="1"/>
    <col min="12824" max="12825" width="8.5703125" style="107" customWidth="1"/>
    <col min="12826" max="12826" width="9.140625" style="107" customWidth="1"/>
    <col min="12827" max="12827" width="105" style="107" customWidth="1"/>
    <col min="12828" max="12828" width="10.42578125" style="107" customWidth="1"/>
    <col min="12829" max="12829" width="13.28515625" style="107" customWidth="1"/>
    <col min="12830" max="12830" width="11.28515625" style="107" customWidth="1"/>
    <col min="12831" max="12831" width="13.28515625" style="107" customWidth="1"/>
    <col min="12832" max="13037" width="11.42578125" style="107"/>
    <col min="13038" max="13038" width="1.42578125" style="107" customWidth="1"/>
    <col min="13039" max="13039" width="24.7109375" style="107" customWidth="1"/>
    <col min="13040" max="13040" width="14.28515625" style="107" customWidth="1"/>
    <col min="13041" max="13041" width="11.140625" style="107" customWidth="1"/>
    <col min="13042" max="13042" width="12.5703125" style="107" customWidth="1"/>
    <col min="13043" max="13043" width="17.7109375" style="107" customWidth="1"/>
    <col min="13044" max="13044" width="17.140625" style="107" customWidth="1"/>
    <col min="13045" max="13045" width="11.5703125" style="107" customWidth="1"/>
    <col min="13046" max="13046" width="22.5703125" style="107" customWidth="1"/>
    <col min="13047" max="13047" width="9.7109375" style="107" customWidth="1"/>
    <col min="13048" max="13048" width="21.7109375" style="107" customWidth="1"/>
    <col min="13049" max="13049" width="24.42578125" style="107" customWidth="1"/>
    <col min="13050" max="13050" width="20.5703125" style="107" customWidth="1"/>
    <col min="13051" max="13051" width="10.5703125" style="107" customWidth="1"/>
    <col min="13052" max="13052" width="6.28515625" style="107" customWidth="1"/>
    <col min="13053" max="13056" width="8.5703125" style="107" customWidth="1"/>
    <col min="13057" max="13057" width="9.85546875" style="107" customWidth="1"/>
    <col min="13058" max="13058" width="15.140625" style="107" customWidth="1"/>
    <col min="13059" max="13059" width="19.85546875" style="107" customWidth="1"/>
    <col min="13060" max="13060" width="11.85546875" style="107" customWidth="1"/>
    <col min="13061" max="13061" width="10.85546875" style="107" customWidth="1"/>
    <col min="13062" max="13062" width="8.5703125" style="107" customWidth="1"/>
    <col min="13063" max="13074" width="6.7109375" style="107" customWidth="1"/>
    <col min="13075" max="13075" width="9.42578125" style="107" customWidth="1"/>
    <col min="13076" max="13076" width="6.7109375" style="107" customWidth="1"/>
    <col min="13077" max="13077" width="14.140625" style="107" customWidth="1"/>
    <col min="13078" max="13078" width="10" style="107" customWidth="1"/>
    <col min="13079" max="13079" width="6.140625" style="107" customWidth="1"/>
    <col min="13080" max="13081" width="8.5703125" style="107" customWidth="1"/>
    <col min="13082" max="13082" width="9.140625" style="107" customWidth="1"/>
    <col min="13083" max="13083" width="105" style="107" customWidth="1"/>
    <col min="13084" max="13084" width="10.42578125" style="107" customWidth="1"/>
    <col min="13085" max="13085" width="13.28515625" style="107" customWidth="1"/>
    <col min="13086" max="13086" width="11.28515625" style="107" customWidth="1"/>
    <col min="13087" max="13087" width="13.28515625" style="107" customWidth="1"/>
    <col min="13088" max="13293" width="11.42578125" style="107"/>
    <col min="13294" max="13294" width="1.42578125" style="107" customWidth="1"/>
    <col min="13295" max="13295" width="24.7109375" style="107" customWidth="1"/>
    <col min="13296" max="13296" width="14.28515625" style="107" customWidth="1"/>
    <col min="13297" max="13297" width="11.140625" style="107" customWidth="1"/>
    <col min="13298" max="13298" width="12.5703125" style="107" customWidth="1"/>
    <col min="13299" max="13299" width="17.7109375" style="107" customWidth="1"/>
    <col min="13300" max="13300" width="17.140625" style="107" customWidth="1"/>
    <col min="13301" max="13301" width="11.5703125" style="107" customWidth="1"/>
    <col min="13302" max="13302" width="22.5703125" style="107" customWidth="1"/>
    <col min="13303" max="13303" width="9.7109375" style="107" customWidth="1"/>
    <col min="13304" max="13304" width="21.7109375" style="107" customWidth="1"/>
    <col min="13305" max="13305" width="24.42578125" style="107" customWidth="1"/>
    <col min="13306" max="13306" width="20.5703125" style="107" customWidth="1"/>
    <col min="13307" max="13307" width="10.5703125" style="107" customWidth="1"/>
    <col min="13308" max="13308" width="6.28515625" style="107" customWidth="1"/>
    <col min="13309" max="13312" width="8.5703125" style="107" customWidth="1"/>
    <col min="13313" max="13313" width="9.85546875" style="107" customWidth="1"/>
    <col min="13314" max="13314" width="15.140625" style="107" customWidth="1"/>
    <col min="13315" max="13315" width="19.85546875" style="107" customWidth="1"/>
    <col min="13316" max="13316" width="11.85546875" style="107" customWidth="1"/>
    <col min="13317" max="13317" width="10.85546875" style="107" customWidth="1"/>
    <col min="13318" max="13318" width="8.5703125" style="107" customWidth="1"/>
    <col min="13319" max="13330" width="6.7109375" style="107" customWidth="1"/>
    <col min="13331" max="13331" width="9.42578125" style="107" customWidth="1"/>
    <col min="13332" max="13332" width="6.7109375" style="107" customWidth="1"/>
    <col min="13333" max="13333" width="14.140625" style="107" customWidth="1"/>
    <col min="13334" max="13334" width="10" style="107" customWidth="1"/>
    <col min="13335" max="13335" width="6.140625" style="107" customWidth="1"/>
    <col min="13336" max="13337" width="8.5703125" style="107" customWidth="1"/>
    <col min="13338" max="13338" width="9.140625" style="107" customWidth="1"/>
    <col min="13339" max="13339" width="105" style="107" customWidth="1"/>
    <col min="13340" max="13340" width="10.42578125" style="107" customWidth="1"/>
    <col min="13341" max="13341" width="13.28515625" style="107" customWidth="1"/>
    <col min="13342" max="13342" width="11.28515625" style="107" customWidth="1"/>
    <col min="13343" max="13343" width="13.28515625" style="107" customWidth="1"/>
    <col min="13344" max="13549" width="11.42578125" style="107"/>
    <col min="13550" max="13550" width="1.42578125" style="107" customWidth="1"/>
    <col min="13551" max="13551" width="24.7109375" style="107" customWidth="1"/>
    <col min="13552" max="13552" width="14.28515625" style="107" customWidth="1"/>
    <col min="13553" max="13553" width="11.140625" style="107" customWidth="1"/>
    <col min="13554" max="13554" width="12.5703125" style="107" customWidth="1"/>
    <col min="13555" max="13555" width="17.7109375" style="107" customWidth="1"/>
    <col min="13556" max="13556" width="17.140625" style="107" customWidth="1"/>
    <col min="13557" max="13557" width="11.5703125" style="107" customWidth="1"/>
    <col min="13558" max="13558" width="22.5703125" style="107" customWidth="1"/>
    <col min="13559" max="13559" width="9.7109375" style="107" customWidth="1"/>
    <col min="13560" max="13560" width="21.7109375" style="107" customWidth="1"/>
    <col min="13561" max="13561" width="24.42578125" style="107" customWidth="1"/>
    <col min="13562" max="13562" width="20.5703125" style="107" customWidth="1"/>
    <col min="13563" max="13563" width="10.5703125" style="107" customWidth="1"/>
    <col min="13564" max="13564" width="6.28515625" style="107" customWidth="1"/>
    <col min="13565" max="13568" width="8.5703125" style="107" customWidth="1"/>
    <col min="13569" max="13569" width="9.85546875" style="107" customWidth="1"/>
    <col min="13570" max="13570" width="15.140625" style="107" customWidth="1"/>
    <col min="13571" max="13571" width="19.85546875" style="107" customWidth="1"/>
    <col min="13572" max="13572" width="11.85546875" style="107" customWidth="1"/>
    <col min="13573" max="13573" width="10.85546875" style="107" customWidth="1"/>
    <col min="13574" max="13574" width="8.5703125" style="107" customWidth="1"/>
    <col min="13575" max="13586" width="6.7109375" style="107" customWidth="1"/>
    <col min="13587" max="13587" width="9.42578125" style="107" customWidth="1"/>
    <col min="13588" max="13588" width="6.7109375" style="107" customWidth="1"/>
    <col min="13589" max="13589" width="14.140625" style="107" customWidth="1"/>
    <col min="13590" max="13590" width="10" style="107" customWidth="1"/>
    <col min="13591" max="13591" width="6.140625" style="107" customWidth="1"/>
    <col min="13592" max="13593" width="8.5703125" style="107" customWidth="1"/>
    <col min="13594" max="13594" width="9.140625" style="107" customWidth="1"/>
    <col min="13595" max="13595" width="105" style="107" customWidth="1"/>
    <col min="13596" max="13596" width="10.42578125" style="107" customWidth="1"/>
    <col min="13597" max="13597" width="13.28515625" style="107" customWidth="1"/>
    <col min="13598" max="13598" width="11.28515625" style="107" customWidth="1"/>
    <col min="13599" max="13599" width="13.28515625" style="107" customWidth="1"/>
    <col min="13600" max="13805" width="11.42578125" style="107"/>
    <col min="13806" max="13806" width="1.42578125" style="107" customWidth="1"/>
    <col min="13807" max="13807" width="24.7109375" style="107" customWidth="1"/>
    <col min="13808" max="13808" width="14.28515625" style="107" customWidth="1"/>
    <col min="13809" max="13809" width="11.140625" style="107" customWidth="1"/>
    <col min="13810" max="13810" width="12.5703125" style="107" customWidth="1"/>
    <col min="13811" max="13811" width="17.7109375" style="107" customWidth="1"/>
    <col min="13812" max="13812" width="17.140625" style="107" customWidth="1"/>
    <col min="13813" max="13813" width="11.5703125" style="107" customWidth="1"/>
    <col min="13814" max="13814" width="22.5703125" style="107" customWidth="1"/>
    <col min="13815" max="13815" width="9.7109375" style="107" customWidth="1"/>
    <col min="13816" max="13816" width="21.7109375" style="107" customWidth="1"/>
    <col min="13817" max="13817" width="24.42578125" style="107" customWidth="1"/>
    <col min="13818" max="13818" width="20.5703125" style="107" customWidth="1"/>
    <col min="13819" max="13819" width="10.5703125" style="107" customWidth="1"/>
    <col min="13820" max="13820" width="6.28515625" style="107" customWidth="1"/>
    <col min="13821" max="13824" width="8.5703125" style="107" customWidth="1"/>
    <col min="13825" max="13825" width="9.85546875" style="107" customWidth="1"/>
    <col min="13826" max="13826" width="15.140625" style="107" customWidth="1"/>
    <col min="13827" max="13827" width="19.85546875" style="107" customWidth="1"/>
    <col min="13828" max="13828" width="11.85546875" style="107" customWidth="1"/>
    <col min="13829" max="13829" width="10.85546875" style="107" customWidth="1"/>
    <col min="13830" max="13830" width="8.5703125" style="107" customWidth="1"/>
    <col min="13831" max="13842" width="6.7109375" style="107" customWidth="1"/>
    <col min="13843" max="13843" width="9.42578125" style="107" customWidth="1"/>
    <col min="13844" max="13844" width="6.7109375" style="107" customWidth="1"/>
    <col min="13845" max="13845" width="14.140625" style="107" customWidth="1"/>
    <col min="13846" max="13846" width="10" style="107" customWidth="1"/>
    <col min="13847" max="13847" width="6.140625" style="107" customWidth="1"/>
    <col min="13848" max="13849" width="8.5703125" style="107" customWidth="1"/>
    <col min="13850" max="13850" width="9.140625" style="107" customWidth="1"/>
    <col min="13851" max="13851" width="105" style="107" customWidth="1"/>
    <col min="13852" max="13852" width="10.42578125" style="107" customWidth="1"/>
    <col min="13853" max="13853" width="13.28515625" style="107" customWidth="1"/>
    <col min="13854" max="13854" width="11.28515625" style="107" customWidth="1"/>
    <col min="13855" max="13855" width="13.28515625" style="107" customWidth="1"/>
    <col min="13856" max="14061" width="11.42578125" style="107"/>
    <col min="14062" max="14062" width="1.42578125" style="107" customWidth="1"/>
    <col min="14063" max="14063" width="24.7109375" style="107" customWidth="1"/>
    <col min="14064" max="14064" width="14.28515625" style="107" customWidth="1"/>
    <col min="14065" max="14065" width="11.140625" style="107" customWidth="1"/>
    <col min="14066" max="14066" width="12.5703125" style="107" customWidth="1"/>
    <col min="14067" max="14067" width="17.7109375" style="107" customWidth="1"/>
    <col min="14068" max="14068" width="17.140625" style="107" customWidth="1"/>
    <col min="14069" max="14069" width="11.5703125" style="107" customWidth="1"/>
    <col min="14070" max="14070" width="22.5703125" style="107" customWidth="1"/>
    <col min="14071" max="14071" width="9.7109375" style="107" customWidth="1"/>
    <col min="14072" max="14072" width="21.7109375" style="107" customWidth="1"/>
    <col min="14073" max="14073" width="24.42578125" style="107" customWidth="1"/>
    <col min="14074" max="14074" width="20.5703125" style="107" customWidth="1"/>
    <col min="14075" max="14075" width="10.5703125" style="107" customWidth="1"/>
    <col min="14076" max="14076" width="6.28515625" style="107" customWidth="1"/>
    <col min="14077" max="14080" width="8.5703125" style="107" customWidth="1"/>
    <col min="14081" max="14081" width="9.85546875" style="107" customWidth="1"/>
    <col min="14082" max="14082" width="15.140625" style="107" customWidth="1"/>
    <col min="14083" max="14083" width="19.85546875" style="107" customWidth="1"/>
    <col min="14084" max="14084" width="11.85546875" style="107" customWidth="1"/>
    <col min="14085" max="14085" width="10.85546875" style="107" customWidth="1"/>
    <col min="14086" max="14086" width="8.5703125" style="107" customWidth="1"/>
    <col min="14087" max="14098" width="6.7109375" style="107" customWidth="1"/>
    <col min="14099" max="14099" width="9.42578125" style="107" customWidth="1"/>
    <col min="14100" max="14100" width="6.7109375" style="107" customWidth="1"/>
    <col min="14101" max="14101" width="14.140625" style="107" customWidth="1"/>
    <col min="14102" max="14102" width="10" style="107" customWidth="1"/>
    <col min="14103" max="14103" width="6.140625" style="107" customWidth="1"/>
    <col min="14104" max="14105" width="8.5703125" style="107" customWidth="1"/>
    <col min="14106" max="14106" width="9.140625" style="107" customWidth="1"/>
    <col min="14107" max="14107" width="105" style="107" customWidth="1"/>
    <col min="14108" max="14108" width="10.42578125" style="107" customWidth="1"/>
    <col min="14109" max="14109" width="13.28515625" style="107" customWidth="1"/>
    <col min="14110" max="14110" width="11.28515625" style="107" customWidth="1"/>
    <col min="14111" max="14111" width="13.28515625" style="107" customWidth="1"/>
    <col min="14112" max="14317" width="11.42578125" style="107"/>
    <col min="14318" max="14318" width="1.42578125" style="107" customWidth="1"/>
    <col min="14319" max="14319" width="24.7109375" style="107" customWidth="1"/>
    <col min="14320" max="14320" width="14.28515625" style="107" customWidth="1"/>
    <col min="14321" max="14321" width="11.140625" style="107" customWidth="1"/>
    <col min="14322" max="14322" width="12.5703125" style="107" customWidth="1"/>
    <col min="14323" max="14323" width="17.7109375" style="107" customWidth="1"/>
    <col min="14324" max="14324" width="17.140625" style="107" customWidth="1"/>
    <col min="14325" max="14325" width="11.5703125" style="107" customWidth="1"/>
    <col min="14326" max="14326" width="22.5703125" style="107" customWidth="1"/>
    <col min="14327" max="14327" width="9.7109375" style="107" customWidth="1"/>
    <col min="14328" max="14328" width="21.7109375" style="107" customWidth="1"/>
    <col min="14329" max="14329" width="24.42578125" style="107" customWidth="1"/>
    <col min="14330" max="14330" width="20.5703125" style="107" customWidth="1"/>
    <col min="14331" max="14331" width="10.5703125" style="107" customWidth="1"/>
    <col min="14332" max="14332" width="6.28515625" style="107" customWidth="1"/>
    <col min="14333" max="14336" width="8.5703125" style="107" customWidth="1"/>
    <col min="14337" max="14337" width="9.85546875" style="107" customWidth="1"/>
    <col min="14338" max="14338" width="15.140625" style="107" customWidth="1"/>
    <col min="14339" max="14339" width="19.85546875" style="107" customWidth="1"/>
    <col min="14340" max="14340" width="11.85546875" style="107" customWidth="1"/>
    <col min="14341" max="14341" width="10.85546875" style="107" customWidth="1"/>
    <col min="14342" max="14342" width="8.5703125" style="107" customWidth="1"/>
    <col min="14343" max="14354" width="6.7109375" style="107" customWidth="1"/>
    <col min="14355" max="14355" width="9.42578125" style="107" customWidth="1"/>
    <col min="14356" max="14356" width="6.7109375" style="107" customWidth="1"/>
    <col min="14357" max="14357" width="14.140625" style="107" customWidth="1"/>
    <col min="14358" max="14358" width="10" style="107" customWidth="1"/>
    <col min="14359" max="14359" width="6.140625" style="107" customWidth="1"/>
    <col min="14360" max="14361" width="8.5703125" style="107" customWidth="1"/>
    <col min="14362" max="14362" width="9.140625" style="107" customWidth="1"/>
    <col min="14363" max="14363" width="105" style="107" customWidth="1"/>
    <col min="14364" max="14364" width="10.42578125" style="107" customWidth="1"/>
    <col min="14365" max="14365" width="13.28515625" style="107" customWidth="1"/>
    <col min="14366" max="14366" width="11.28515625" style="107" customWidth="1"/>
    <col min="14367" max="14367" width="13.28515625" style="107" customWidth="1"/>
    <col min="14368" max="14573" width="11.42578125" style="107"/>
    <col min="14574" max="14574" width="1.42578125" style="107" customWidth="1"/>
    <col min="14575" max="14575" width="24.7109375" style="107" customWidth="1"/>
    <col min="14576" max="14576" width="14.28515625" style="107" customWidth="1"/>
    <col min="14577" max="14577" width="11.140625" style="107" customWidth="1"/>
    <col min="14578" max="14578" width="12.5703125" style="107" customWidth="1"/>
    <col min="14579" max="14579" width="17.7109375" style="107" customWidth="1"/>
    <col min="14580" max="14580" width="17.140625" style="107" customWidth="1"/>
    <col min="14581" max="14581" width="11.5703125" style="107" customWidth="1"/>
    <col min="14582" max="14582" width="22.5703125" style="107" customWidth="1"/>
    <col min="14583" max="14583" width="9.7109375" style="107" customWidth="1"/>
    <col min="14584" max="14584" width="21.7109375" style="107" customWidth="1"/>
    <col min="14585" max="14585" width="24.42578125" style="107" customWidth="1"/>
    <col min="14586" max="14586" width="20.5703125" style="107" customWidth="1"/>
    <col min="14587" max="14587" width="10.5703125" style="107" customWidth="1"/>
    <col min="14588" max="14588" width="6.28515625" style="107" customWidth="1"/>
    <col min="14589" max="14592" width="8.5703125" style="107" customWidth="1"/>
    <col min="14593" max="14593" width="9.85546875" style="107" customWidth="1"/>
    <col min="14594" max="14594" width="15.140625" style="107" customWidth="1"/>
    <col min="14595" max="14595" width="19.85546875" style="107" customWidth="1"/>
    <col min="14596" max="14596" width="11.85546875" style="107" customWidth="1"/>
    <col min="14597" max="14597" width="10.85546875" style="107" customWidth="1"/>
    <col min="14598" max="14598" width="8.5703125" style="107" customWidth="1"/>
    <col min="14599" max="14610" width="6.7109375" style="107" customWidth="1"/>
    <col min="14611" max="14611" width="9.42578125" style="107" customWidth="1"/>
    <col min="14612" max="14612" width="6.7109375" style="107" customWidth="1"/>
    <col min="14613" max="14613" width="14.140625" style="107" customWidth="1"/>
    <col min="14614" max="14614" width="10" style="107" customWidth="1"/>
    <col min="14615" max="14615" width="6.140625" style="107" customWidth="1"/>
    <col min="14616" max="14617" width="8.5703125" style="107" customWidth="1"/>
    <col min="14618" max="14618" width="9.140625" style="107" customWidth="1"/>
    <col min="14619" max="14619" width="105" style="107" customWidth="1"/>
    <col min="14620" max="14620" width="10.42578125" style="107" customWidth="1"/>
    <col min="14621" max="14621" width="13.28515625" style="107" customWidth="1"/>
    <col min="14622" max="14622" width="11.28515625" style="107" customWidth="1"/>
    <col min="14623" max="14623" width="13.28515625" style="107" customWidth="1"/>
    <col min="14624" max="14829" width="11.42578125" style="107"/>
    <col min="14830" max="14830" width="1.42578125" style="107" customWidth="1"/>
    <col min="14831" max="14831" width="24.7109375" style="107" customWidth="1"/>
    <col min="14832" max="14832" width="14.28515625" style="107" customWidth="1"/>
    <col min="14833" max="14833" width="11.140625" style="107" customWidth="1"/>
    <col min="14834" max="14834" width="12.5703125" style="107" customWidth="1"/>
    <col min="14835" max="14835" width="17.7109375" style="107" customWidth="1"/>
    <col min="14836" max="14836" width="17.140625" style="107" customWidth="1"/>
    <col min="14837" max="14837" width="11.5703125" style="107" customWidth="1"/>
    <col min="14838" max="14838" width="22.5703125" style="107" customWidth="1"/>
    <col min="14839" max="14839" width="9.7109375" style="107" customWidth="1"/>
    <col min="14840" max="14840" width="21.7109375" style="107" customWidth="1"/>
    <col min="14841" max="14841" width="24.42578125" style="107" customWidth="1"/>
    <col min="14842" max="14842" width="20.5703125" style="107" customWidth="1"/>
    <col min="14843" max="14843" width="10.5703125" style="107" customWidth="1"/>
    <col min="14844" max="14844" width="6.28515625" style="107" customWidth="1"/>
    <col min="14845" max="14848" width="8.5703125" style="107" customWidth="1"/>
    <col min="14849" max="14849" width="9.85546875" style="107" customWidth="1"/>
    <col min="14850" max="14850" width="15.140625" style="107" customWidth="1"/>
    <col min="14851" max="14851" width="19.85546875" style="107" customWidth="1"/>
    <col min="14852" max="14852" width="11.85546875" style="107" customWidth="1"/>
    <col min="14853" max="14853" width="10.85546875" style="107" customWidth="1"/>
    <col min="14854" max="14854" width="8.5703125" style="107" customWidth="1"/>
    <col min="14855" max="14866" width="6.7109375" style="107" customWidth="1"/>
    <col min="14867" max="14867" width="9.42578125" style="107" customWidth="1"/>
    <col min="14868" max="14868" width="6.7109375" style="107" customWidth="1"/>
    <col min="14869" max="14869" width="14.140625" style="107" customWidth="1"/>
    <col min="14870" max="14870" width="10" style="107" customWidth="1"/>
    <col min="14871" max="14871" width="6.140625" style="107" customWidth="1"/>
    <col min="14872" max="14873" width="8.5703125" style="107" customWidth="1"/>
    <col min="14874" max="14874" width="9.140625" style="107" customWidth="1"/>
    <col min="14875" max="14875" width="105" style="107" customWidth="1"/>
    <col min="14876" max="14876" width="10.42578125" style="107" customWidth="1"/>
    <col min="14877" max="14877" width="13.28515625" style="107" customWidth="1"/>
    <col min="14878" max="14878" width="11.28515625" style="107" customWidth="1"/>
    <col min="14879" max="14879" width="13.28515625" style="107" customWidth="1"/>
    <col min="14880" max="15085" width="11.42578125" style="107"/>
    <col min="15086" max="15086" width="1.42578125" style="107" customWidth="1"/>
    <col min="15087" max="15087" width="24.7109375" style="107" customWidth="1"/>
    <col min="15088" max="15088" width="14.28515625" style="107" customWidth="1"/>
    <col min="15089" max="15089" width="11.140625" style="107" customWidth="1"/>
    <col min="15090" max="15090" width="12.5703125" style="107" customWidth="1"/>
    <col min="15091" max="15091" width="17.7109375" style="107" customWidth="1"/>
    <col min="15092" max="15092" width="17.140625" style="107" customWidth="1"/>
    <col min="15093" max="15093" width="11.5703125" style="107" customWidth="1"/>
    <col min="15094" max="15094" width="22.5703125" style="107" customWidth="1"/>
    <col min="15095" max="15095" width="9.7109375" style="107" customWidth="1"/>
    <col min="15096" max="15096" width="21.7109375" style="107" customWidth="1"/>
    <col min="15097" max="15097" width="24.42578125" style="107" customWidth="1"/>
    <col min="15098" max="15098" width="20.5703125" style="107" customWidth="1"/>
    <col min="15099" max="15099" width="10.5703125" style="107" customWidth="1"/>
    <col min="15100" max="15100" width="6.28515625" style="107" customWidth="1"/>
    <col min="15101" max="15104" width="8.5703125" style="107" customWidth="1"/>
    <col min="15105" max="15105" width="9.85546875" style="107" customWidth="1"/>
    <col min="15106" max="15106" width="15.140625" style="107" customWidth="1"/>
    <col min="15107" max="15107" width="19.85546875" style="107" customWidth="1"/>
    <col min="15108" max="15108" width="11.85546875" style="107" customWidth="1"/>
    <col min="15109" max="15109" width="10.85546875" style="107" customWidth="1"/>
    <col min="15110" max="15110" width="8.5703125" style="107" customWidth="1"/>
    <col min="15111" max="15122" width="6.7109375" style="107" customWidth="1"/>
    <col min="15123" max="15123" width="9.42578125" style="107" customWidth="1"/>
    <col min="15124" max="15124" width="6.7109375" style="107" customWidth="1"/>
    <col min="15125" max="15125" width="14.140625" style="107" customWidth="1"/>
    <col min="15126" max="15126" width="10" style="107" customWidth="1"/>
    <col min="15127" max="15127" width="6.140625" style="107" customWidth="1"/>
    <col min="15128" max="15129" width="8.5703125" style="107" customWidth="1"/>
    <col min="15130" max="15130" width="9.140625" style="107" customWidth="1"/>
    <col min="15131" max="15131" width="105" style="107" customWidth="1"/>
    <col min="15132" max="15132" width="10.42578125" style="107" customWidth="1"/>
    <col min="15133" max="15133" width="13.28515625" style="107" customWidth="1"/>
    <col min="15134" max="15134" width="11.28515625" style="107" customWidth="1"/>
    <col min="15135" max="15135" width="13.28515625" style="107" customWidth="1"/>
    <col min="15136" max="15341" width="11.42578125" style="107"/>
    <col min="15342" max="15342" width="1.42578125" style="107" customWidth="1"/>
    <col min="15343" max="15343" width="24.7109375" style="107" customWidth="1"/>
    <col min="15344" max="15344" width="14.28515625" style="107" customWidth="1"/>
    <col min="15345" max="15345" width="11.140625" style="107" customWidth="1"/>
    <col min="15346" max="15346" width="12.5703125" style="107" customWidth="1"/>
    <col min="15347" max="15347" width="17.7109375" style="107" customWidth="1"/>
    <col min="15348" max="15348" width="17.140625" style="107" customWidth="1"/>
    <col min="15349" max="15349" width="11.5703125" style="107" customWidth="1"/>
    <col min="15350" max="15350" width="22.5703125" style="107" customWidth="1"/>
    <col min="15351" max="15351" width="9.7109375" style="107" customWidth="1"/>
    <col min="15352" max="15352" width="21.7109375" style="107" customWidth="1"/>
    <col min="15353" max="15353" width="24.42578125" style="107" customWidth="1"/>
    <col min="15354" max="15354" width="20.5703125" style="107" customWidth="1"/>
    <col min="15355" max="15355" width="10.5703125" style="107" customWidth="1"/>
    <col min="15356" max="15356" width="6.28515625" style="107" customWidth="1"/>
    <col min="15357" max="15360" width="8.5703125" style="107" customWidth="1"/>
    <col min="15361" max="15361" width="9.85546875" style="107" customWidth="1"/>
    <col min="15362" max="15362" width="15.140625" style="107" customWidth="1"/>
    <col min="15363" max="15363" width="19.85546875" style="107" customWidth="1"/>
    <col min="15364" max="15364" width="11.85546875" style="107" customWidth="1"/>
    <col min="15365" max="15365" width="10.85546875" style="107" customWidth="1"/>
    <col min="15366" max="15366" width="8.5703125" style="107" customWidth="1"/>
    <col min="15367" max="15378" width="6.7109375" style="107" customWidth="1"/>
    <col min="15379" max="15379" width="9.42578125" style="107" customWidth="1"/>
    <col min="15380" max="15380" width="6.7109375" style="107" customWidth="1"/>
    <col min="15381" max="15381" width="14.140625" style="107" customWidth="1"/>
    <col min="15382" max="15382" width="10" style="107" customWidth="1"/>
    <col min="15383" max="15383" width="6.140625" style="107" customWidth="1"/>
    <col min="15384" max="15385" width="8.5703125" style="107" customWidth="1"/>
    <col min="15386" max="15386" width="9.140625" style="107" customWidth="1"/>
    <col min="15387" max="15387" width="105" style="107" customWidth="1"/>
    <col min="15388" max="15388" width="10.42578125" style="107" customWidth="1"/>
    <col min="15389" max="15389" width="13.28515625" style="107" customWidth="1"/>
    <col min="15390" max="15390" width="11.28515625" style="107" customWidth="1"/>
    <col min="15391" max="15391" width="13.28515625" style="107" customWidth="1"/>
    <col min="15392" max="15597" width="11.42578125" style="107"/>
    <col min="15598" max="15598" width="1.42578125" style="107" customWidth="1"/>
    <col min="15599" max="15599" width="24.7109375" style="107" customWidth="1"/>
    <col min="15600" max="15600" width="14.28515625" style="107" customWidth="1"/>
    <col min="15601" max="15601" width="11.140625" style="107" customWidth="1"/>
    <col min="15602" max="15602" width="12.5703125" style="107" customWidth="1"/>
    <col min="15603" max="15603" width="17.7109375" style="107" customWidth="1"/>
    <col min="15604" max="15604" width="17.140625" style="107" customWidth="1"/>
    <col min="15605" max="15605" width="11.5703125" style="107" customWidth="1"/>
    <col min="15606" max="15606" width="22.5703125" style="107" customWidth="1"/>
    <col min="15607" max="15607" width="9.7109375" style="107" customWidth="1"/>
    <col min="15608" max="15608" width="21.7109375" style="107" customWidth="1"/>
    <col min="15609" max="15609" width="24.42578125" style="107" customWidth="1"/>
    <col min="15610" max="15610" width="20.5703125" style="107" customWidth="1"/>
    <col min="15611" max="15611" width="10.5703125" style="107" customWidth="1"/>
    <col min="15612" max="15612" width="6.28515625" style="107" customWidth="1"/>
    <col min="15613" max="15616" width="8.5703125" style="107" customWidth="1"/>
    <col min="15617" max="15617" width="9.85546875" style="107" customWidth="1"/>
    <col min="15618" max="15618" width="15.140625" style="107" customWidth="1"/>
    <col min="15619" max="15619" width="19.85546875" style="107" customWidth="1"/>
    <col min="15620" max="15620" width="11.85546875" style="107" customWidth="1"/>
    <col min="15621" max="15621" width="10.85546875" style="107" customWidth="1"/>
    <col min="15622" max="15622" width="8.5703125" style="107" customWidth="1"/>
    <col min="15623" max="15634" width="6.7109375" style="107" customWidth="1"/>
    <col min="15635" max="15635" width="9.42578125" style="107" customWidth="1"/>
    <col min="15636" max="15636" width="6.7109375" style="107" customWidth="1"/>
    <col min="15637" max="15637" width="14.140625" style="107" customWidth="1"/>
    <col min="15638" max="15638" width="10" style="107" customWidth="1"/>
    <col min="15639" max="15639" width="6.140625" style="107" customWidth="1"/>
    <col min="15640" max="15641" width="8.5703125" style="107" customWidth="1"/>
    <col min="15642" max="15642" width="9.140625" style="107" customWidth="1"/>
    <col min="15643" max="15643" width="105" style="107" customWidth="1"/>
    <col min="15644" max="15644" width="10.42578125" style="107" customWidth="1"/>
    <col min="15645" max="15645" width="13.28515625" style="107" customWidth="1"/>
    <col min="15646" max="15646" width="11.28515625" style="107" customWidth="1"/>
    <col min="15647" max="15647" width="13.28515625" style="107" customWidth="1"/>
    <col min="15648" max="15853" width="11.42578125" style="107"/>
    <col min="15854" max="15854" width="1.42578125" style="107" customWidth="1"/>
    <col min="15855" max="15855" width="24.7109375" style="107" customWidth="1"/>
    <col min="15856" max="15856" width="14.28515625" style="107" customWidth="1"/>
    <col min="15857" max="15857" width="11.140625" style="107" customWidth="1"/>
    <col min="15858" max="15858" width="12.5703125" style="107" customWidth="1"/>
    <col min="15859" max="15859" width="17.7109375" style="107" customWidth="1"/>
    <col min="15860" max="15860" width="17.140625" style="107" customWidth="1"/>
    <col min="15861" max="15861" width="11.5703125" style="107" customWidth="1"/>
    <col min="15862" max="15862" width="22.5703125" style="107" customWidth="1"/>
    <col min="15863" max="15863" width="9.7109375" style="107" customWidth="1"/>
    <col min="15864" max="15864" width="21.7109375" style="107" customWidth="1"/>
    <col min="15865" max="15865" width="24.42578125" style="107" customWidth="1"/>
    <col min="15866" max="15866" width="20.5703125" style="107" customWidth="1"/>
    <col min="15867" max="15867" width="10.5703125" style="107" customWidth="1"/>
    <col min="15868" max="15868" width="6.28515625" style="107" customWidth="1"/>
    <col min="15869" max="15872" width="8.5703125" style="107" customWidth="1"/>
    <col min="15873" max="15873" width="9.85546875" style="107" customWidth="1"/>
    <col min="15874" max="15874" width="15.140625" style="107" customWidth="1"/>
    <col min="15875" max="15875" width="19.85546875" style="107" customWidth="1"/>
    <col min="15876" max="15876" width="11.85546875" style="107" customWidth="1"/>
    <col min="15877" max="15877" width="10.85546875" style="107" customWidth="1"/>
    <col min="15878" max="15878" width="8.5703125" style="107" customWidth="1"/>
    <col min="15879" max="15890" width="6.7109375" style="107" customWidth="1"/>
    <col min="15891" max="15891" width="9.42578125" style="107" customWidth="1"/>
    <col min="15892" max="15892" width="6.7109375" style="107" customWidth="1"/>
    <col min="15893" max="15893" width="14.140625" style="107" customWidth="1"/>
    <col min="15894" max="15894" width="10" style="107" customWidth="1"/>
    <col min="15895" max="15895" width="6.140625" style="107" customWidth="1"/>
    <col min="15896" max="15897" width="8.5703125" style="107" customWidth="1"/>
    <col min="15898" max="15898" width="9.140625" style="107" customWidth="1"/>
    <col min="15899" max="15899" width="105" style="107" customWidth="1"/>
    <col min="15900" max="15900" width="10.42578125" style="107" customWidth="1"/>
    <col min="15901" max="15901" width="13.28515625" style="107" customWidth="1"/>
    <col min="15902" max="15902" width="11.28515625" style="107" customWidth="1"/>
    <col min="15903" max="15903" width="13.28515625" style="107" customWidth="1"/>
    <col min="15904" max="16109" width="11.42578125" style="107"/>
    <col min="16110" max="16110" width="1.42578125" style="107" customWidth="1"/>
    <col min="16111" max="16111" width="24.7109375" style="107" customWidth="1"/>
    <col min="16112" max="16112" width="14.28515625" style="107" customWidth="1"/>
    <col min="16113" max="16113" width="11.140625" style="107" customWidth="1"/>
    <col min="16114" max="16114" width="12.5703125" style="107" customWidth="1"/>
    <col min="16115" max="16115" width="17.7109375" style="107" customWidth="1"/>
    <col min="16116" max="16116" width="17.140625" style="107" customWidth="1"/>
    <col min="16117" max="16117" width="11.5703125" style="107" customWidth="1"/>
    <col min="16118" max="16118" width="22.5703125" style="107" customWidth="1"/>
    <col min="16119" max="16119" width="9.7109375" style="107" customWidth="1"/>
    <col min="16120" max="16120" width="21.7109375" style="107" customWidth="1"/>
    <col min="16121" max="16121" width="24.42578125" style="107" customWidth="1"/>
    <col min="16122" max="16122" width="20.5703125" style="107" customWidth="1"/>
    <col min="16123" max="16123" width="10.5703125" style="107" customWidth="1"/>
    <col min="16124" max="16124" width="6.28515625" style="107" customWidth="1"/>
    <col min="16125" max="16128" width="8.5703125" style="107" customWidth="1"/>
    <col min="16129" max="16129" width="9.85546875" style="107" customWidth="1"/>
    <col min="16130" max="16130" width="15.140625" style="107" customWidth="1"/>
    <col min="16131" max="16131" width="19.85546875" style="107" customWidth="1"/>
    <col min="16132" max="16132" width="11.85546875" style="107" customWidth="1"/>
    <col min="16133" max="16133" width="10.85546875" style="107" customWidth="1"/>
    <col min="16134" max="16134" width="8.5703125" style="107" customWidth="1"/>
    <col min="16135" max="16146" width="6.7109375" style="107" customWidth="1"/>
    <col min="16147" max="16147" width="9.42578125" style="107" customWidth="1"/>
    <col min="16148" max="16148" width="6.7109375" style="107" customWidth="1"/>
    <col min="16149" max="16149" width="14.140625" style="107" customWidth="1"/>
    <col min="16150" max="16150" width="10" style="107" customWidth="1"/>
    <col min="16151" max="16151" width="6.140625" style="107" customWidth="1"/>
    <col min="16152" max="16153" width="8.5703125" style="107" customWidth="1"/>
    <col min="16154" max="16154" width="9.140625" style="107" customWidth="1"/>
    <col min="16155" max="16155" width="105" style="107" customWidth="1"/>
    <col min="16156" max="16156" width="10.42578125" style="107" customWidth="1"/>
    <col min="16157" max="16157" width="13.28515625" style="107" customWidth="1"/>
    <col min="16158" max="16158" width="11.28515625" style="107" customWidth="1"/>
    <col min="16159" max="16159" width="13.28515625" style="107" customWidth="1"/>
    <col min="16160" max="16384" width="11.42578125" style="107"/>
  </cols>
  <sheetData>
    <row r="1" spans="1:72" ht="23.25" customHeight="1" x14ac:dyDescent="0.25">
      <c r="E1" s="642"/>
      <c r="F1" s="642"/>
      <c r="G1" s="387"/>
      <c r="H1" s="387"/>
      <c r="I1" s="387"/>
      <c r="J1" s="387"/>
      <c r="K1" s="387"/>
      <c r="L1" s="387"/>
      <c r="M1" s="387"/>
      <c r="N1" s="387"/>
      <c r="O1" s="387"/>
      <c r="P1" s="387"/>
      <c r="Q1" s="387"/>
      <c r="R1" s="387"/>
      <c r="S1" s="387"/>
      <c r="T1" s="642"/>
      <c r="AJ1" s="358"/>
    </row>
    <row r="2" spans="1:72" ht="44.25" customHeight="1" x14ac:dyDescent="0.25">
      <c r="A2" s="352"/>
      <c r="B2" s="352"/>
      <c r="C2" s="352"/>
      <c r="D2" s="352"/>
      <c r="E2" s="823" t="s">
        <v>360</v>
      </c>
      <c r="F2" s="823"/>
      <c r="G2" s="823"/>
      <c r="H2" s="823"/>
      <c r="I2" s="823"/>
      <c r="J2" s="813"/>
      <c r="K2" s="813"/>
      <c r="L2" s="813"/>
      <c r="M2" s="813"/>
      <c r="N2" s="813"/>
      <c r="O2" s="813"/>
      <c r="P2" s="813"/>
      <c r="Q2" s="823"/>
      <c r="R2" s="823"/>
      <c r="S2" s="823"/>
      <c r="T2" s="823"/>
      <c r="U2" s="823"/>
      <c r="V2" s="823"/>
      <c r="W2" s="823"/>
      <c r="X2" s="823"/>
      <c r="Y2" s="823"/>
      <c r="Z2" s="823"/>
      <c r="AA2" s="813"/>
      <c r="AB2" s="813"/>
      <c r="AC2" s="813"/>
      <c r="AD2" s="813"/>
      <c r="AE2" s="813"/>
      <c r="AF2" s="813"/>
      <c r="AG2" s="823"/>
      <c r="AH2" s="823"/>
      <c r="AI2" s="823"/>
      <c r="AJ2" s="823"/>
      <c r="AK2" s="823"/>
      <c r="AL2" s="823"/>
      <c r="AM2" s="823"/>
      <c r="AN2" s="823"/>
      <c r="AO2" s="823"/>
      <c r="AP2" s="823"/>
      <c r="AQ2" s="823"/>
      <c r="AR2" s="823"/>
      <c r="AS2" s="823"/>
    </row>
    <row r="3" spans="1:72" ht="24" customHeight="1" x14ac:dyDescent="0.25">
      <c r="E3" s="642"/>
      <c r="F3" s="642"/>
      <c r="G3" s="642"/>
      <c r="H3" s="642"/>
      <c r="I3" s="642"/>
      <c r="J3" s="642"/>
      <c r="K3" s="642"/>
      <c r="L3" s="642"/>
      <c r="M3" s="642"/>
      <c r="N3" s="642"/>
      <c r="O3" s="642"/>
      <c r="P3" s="642"/>
      <c r="R3" s="642"/>
      <c r="S3" s="642"/>
      <c r="T3" s="642"/>
      <c r="AJ3" s="358"/>
    </row>
    <row r="4" spans="1:72" ht="18" hidden="1" customHeight="1" thickBot="1" x14ac:dyDescent="0.3">
      <c r="A4" s="801" t="s">
        <v>297</v>
      </c>
      <c r="B4" s="802"/>
      <c r="C4" s="802"/>
      <c r="D4" s="803"/>
      <c r="E4" s="807" t="s">
        <v>361</v>
      </c>
      <c r="F4" s="808"/>
      <c r="G4" s="808"/>
      <c r="H4" s="808"/>
      <c r="I4" s="808"/>
      <c r="J4" s="808"/>
      <c r="K4" s="808"/>
      <c r="L4" s="808"/>
      <c r="M4" s="808"/>
      <c r="N4" s="808"/>
      <c r="O4" s="808"/>
      <c r="P4" s="808"/>
      <c r="Q4" s="809"/>
      <c r="R4" s="817" t="s">
        <v>362</v>
      </c>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9"/>
      <c r="AT4" s="793" t="s">
        <v>298</v>
      </c>
      <c r="AU4" s="793"/>
      <c r="AV4" s="793"/>
      <c r="AW4" s="793"/>
      <c r="AX4" s="793"/>
      <c r="AY4" s="793"/>
      <c r="AZ4" s="793"/>
      <c r="BA4" s="793"/>
      <c r="BB4" s="793"/>
      <c r="BC4" s="793"/>
      <c r="BD4" s="793"/>
      <c r="BE4" s="793"/>
      <c r="BF4" s="793"/>
      <c r="BG4" s="793"/>
      <c r="BH4" s="793"/>
      <c r="BI4" s="793"/>
      <c r="BJ4" s="793"/>
      <c r="BK4" s="793"/>
      <c r="BL4" s="793"/>
      <c r="BM4" s="793"/>
      <c r="BN4" s="793"/>
      <c r="BO4" s="793"/>
      <c r="BP4" s="793"/>
      <c r="BQ4" s="793"/>
    </row>
    <row r="5" spans="1:72" s="352" customFormat="1" ht="0.75" customHeight="1" thickBot="1" x14ac:dyDescent="0.3">
      <c r="A5" s="804"/>
      <c r="B5" s="805"/>
      <c r="C5" s="805"/>
      <c r="D5" s="806"/>
      <c r="E5" s="810"/>
      <c r="F5" s="811"/>
      <c r="G5" s="811"/>
      <c r="H5" s="811"/>
      <c r="I5" s="811"/>
      <c r="J5" s="811"/>
      <c r="K5" s="811"/>
      <c r="L5" s="811"/>
      <c r="M5" s="811"/>
      <c r="N5" s="811"/>
      <c r="O5" s="811"/>
      <c r="P5" s="811"/>
      <c r="Q5" s="812"/>
      <c r="R5" s="820"/>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2"/>
      <c r="AT5" s="793"/>
      <c r="AU5" s="793"/>
      <c r="AV5" s="793"/>
      <c r="AW5" s="793"/>
      <c r="AX5" s="793"/>
      <c r="AY5" s="793"/>
      <c r="AZ5" s="793"/>
      <c r="BA5" s="793"/>
      <c r="BB5" s="793"/>
      <c r="BC5" s="793"/>
      <c r="BD5" s="793"/>
      <c r="BE5" s="793"/>
      <c r="BF5" s="793"/>
      <c r="BG5" s="793"/>
      <c r="BH5" s="793"/>
      <c r="BI5" s="793"/>
      <c r="BJ5" s="793"/>
      <c r="BK5" s="793"/>
      <c r="BL5" s="793"/>
      <c r="BM5" s="793"/>
      <c r="BN5" s="793"/>
      <c r="BO5" s="793"/>
      <c r="BP5" s="793"/>
      <c r="BQ5" s="793"/>
    </row>
    <row r="6" spans="1:72" ht="20.100000000000001" customHeight="1" x14ac:dyDescent="0.25">
      <c r="A6" s="795" t="s">
        <v>241</v>
      </c>
      <c r="B6" s="789" t="s">
        <v>242</v>
      </c>
      <c r="C6" s="789" t="s">
        <v>243</v>
      </c>
      <c r="D6" s="796" t="s">
        <v>244</v>
      </c>
      <c r="E6" s="797" t="s">
        <v>245</v>
      </c>
      <c r="F6" s="726" t="s">
        <v>246</v>
      </c>
      <c r="G6" s="724" t="s">
        <v>247</v>
      </c>
      <c r="H6" s="724" t="s">
        <v>541</v>
      </c>
      <c r="I6" s="724" t="s">
        <v>542</v>
      </c>
      <c r="J6" s="724" t="s">
        <v>248</v>
      </c>
      <c r="K6" s="724"/>
      <c r="L6" s="724" t="s">
        <v>251</v>
      </c>
      <c r="M6" s="724" t="s">
        <v>252</v>
      </c>
      <c r="N6" s="724" t="s">
        <v>253</v>
      </c>
      <c r="O6" s="724" t="s">
        <v>254</v>
      </c>
      <c r="P6" s="792" t="s">
        <v>540</v>
      </c>
      <c r="Q6" s="790" t="s">
        <v>255</v>
      </c>
      <c r="R6" s="800" t="s">
        <v>256</v>
      </c>
      <c r="S6" s="724" t="s">
        <v>257</v>
      </c>
      <c r="T6" s="724" t="s">
        <v>258</v>
      </c>
      <c r="U6" s="815" t="s">
        <v>293</v>
      </c>
      <c r="V6" s="815"/>
      <c r="W6" s="815"/>
      <c r="X6" s="815"/>
      <c r="Y6" s="815"/>
      <c r="Z6" s="815"/>
      <c r="AA6" s="815"/>
      <c r="AB6" s="815"/>
      <c r="AC6" s="815"/>
      <c r="AD6" s="815"/>
      <c r="AE6" s="815"/>
      <c r="AF6" s="815"/>
      <c r="AG6" s="726" t="s">
        <v>294</v>
      </c>
      <c r="AH6" s="637"/>
      <c r="AI6" s="637"/>
      <c r="AJ6" s="787" t="s">
        <v>295</v>
      </c>
      <c r="AK6" s="787"/>
      <c r="AL6" s="787"/>
      <c r="AM6" s="787"/>
      <c r="AN6" s="787"/>
      <c r="AO6" s="787"/>
      <c r="AP6" s="787"/>
      <c r="AQ6" s="787"/>
      <c r="AR6" s="787"/>
      <c r="AS6" s="788"/>
      <c r="AT6" s="816" t="s">
        <v>278</v>
      </c>
      <c r="AU6" s="814"/>
      <c r="AV6" s="814" t="s">
        <v>279</v>
      </c>
      <c r="AW6" s="814"/>
      <c r="AX6" s="814" t="s">
        <v>280</v>
      </c>
      <c r="AY6" s="814"/>
      <c r="AZ6" s="814" t="s">
        <v>281</v>
      </c>
      <c r="BA6" s="814"/>
      <c r="BB6" s="814" t="s">
        <v>282</v>
      </c>
      <c r="BC6" s="814"/>
      <c r="BD6" s="814" t="s">
        <v>283</v>
      </c>
      <c r="BE6" s="814"/>
      <c r="BF6" s="814" t="s">
        <v>284</v>
      </c>
      <c r="BG6" s="814"/>
      <c r="BH6" s="814" t="s">
        <v>285</v>
      </c>
      <c r="BI6" s="814"/>
      <c r="BJ6" s="814" t="s">
        <v>286</v>
      </c>
      <c r="BK6" s="814"/>
      <c r="BL6" s="814" t="s">
        <v>287</v>
      </c>
      <c r="BM6" s="814"/>
      <c r="BN6" s="814" t="s">
        <v>288</v>
      </c>
      <c r="BO6" s="814"/>
      <c r="BP6" s="814" t="s">
        <v>289</v>
      </c>
      <c r="BQ6" s="814"/>
    </row>
    <row r="7" spans="1:72" s="352" customFormat="1" ht="30" customHeight="1" x14ac:dyDescent="0.25">
      <c r="A7" s="795"/>
      <c r="B7" s="789"/>
      <c r="C7" s="789"/>
      <c r="D7" s="796"/>
      <c r="E7" s="798"/>
      <c r="F7" s="799"/>
      <c r="G7" s="789"/>
      <c r="H7" s="789"/>
      <c r="I7" s="789"/>
      <c r="J7" s="385" t="s">
        <v>249</v>
      </c>
      <c r="K7" s="385" t="s">
        <v>250</v>
      </c>
      <c r="L7" s="789"/>
      <c r="M7" s="789"/>
      <c r="N7" s="789"/>
      <c r="O7" s="789"/>
      <c r="P7" s="724"/>
      <c r="Q7" s="791"/>
      <c r="R7" s="795"/>
      <c r="S7" s="789"/>
      <c r="T7" s="789"/>
      <c r="U7" s="367" t="s">
        <v>20</v>
      </c>
      <c r="V7" s="367" t="s">
        <v>21</v>
      </c>
      <c r="W7" s="367" t="s">
        <v>22</v>
      </c>
      <c r="X7" s="367" t="s">
        <v>369</v>
      </c>
      <c r="Y7" s="367" t="s">
        <v>24</v>
      </c>
      <c r="Z7" s="367" t="s">
        <v>25</v>
      </c>
      <c r="AA7" s="367" t="s">
        <v>26</v>
      </c>
      <c r="AB7" s="367" t="s">
        <v>27</v>
      </c>
      <c r="AC7" s="367" t="s">
        <v>28</v>
      </c>
      <c r="AD7" s="367" t="s">
        <v>29</v>
      </c>
      <c r="AE7" s="367" t="s">
        <v>30</v>
      </c>
      <c r="AF7" s="367" t="s">
        <v>31</v>
      </c>
      <c r="AG7" s="799"/>
      <c r="AH7" s="641" t="s">
        <v>268</v>
      </c>
      <c r="AI7" s="641" t="s">
        <v>269</v>
      </c>
      <c r="AJ7" s="367" t="s">
        <v>228</v>
      </c>
      <c r="AK7" s="367" t="s">
        <v>23</v>
      </c>
      <c r="AL7" s="367" t="s">
        <v>188</v>
      </c>
      <c r="AM7" s="367" t="s">
        <v>189</v>
      </c>
      <c r="AN7" s="367" t="s">
        <v>190</v>
      </c>
      <c r="AO7" s="367" t="s">
        <v>191</v>
      </c>
      <c r="AP7" s="367" t="s">
        <v>192</v>
      </c>
      <c r="AQ7" s="367" t="s">
        <v>193</v>
      </c>
      <c r="AR7" s="367" t="s">
        <v>194</v>
      </c>
      <c r="AS7" s="421" t="s">
        <v>195</v>
      </c>
      <c r="AT7" s="411" t="s">
        <v>259</v>
      </c>
      <c r="AU7" s="386" t="s">
        <v>260</v>
      </c>
      <c r="AV7" s="386" t="s">
        <v>259</v>
      </c>
      <c r="AW7" s="386" t="s">
        <v>260</v>
      </c>
      <c r="AX7" s="368" t="s">
        <v>259</v>
      </c>
      <c r="AY7" s="368" t="s">
        <v>260</v>
      </c>
      <c r="AZ7" s="368" t="s">
        <v>259</v>
      </c>
      <c r="BA7" s="368" t="s">
        <v>260</v>
      </c>
      <c r="BB7" s="653" t="s">
        <v>259</v>
      </c>
      <c r="BC7" s="653" t="s">
        <v>260</v>
      </c>
      <c r="BD7" s="368" t="s">
        <v>259</v>
      </c>
      <c r="BE7" s="368" t="s">
        <v>260</v>
      </c>
      <c r="BF7" s="368" t="s">
        <v>259</v>
      </c>
      <c r="BG7" s="368" t="s">
        <v>260</v>
      </c>
      <c r="BH7" s="368" t="s">
        <v>259</v>
      </c>
      <c r="BI7" s="368" t="s">
        <v>260</v>
      </c>
      <c r="BJ7" s="368" t="s">
        <v>259</v>
      </c>
      <c r="BK7" s="368" t="s">
        <v>260</v>
      </c>
      <c r="BL7" s="368" t="s">
        <v>259</v>
      </c>
      <c r="BM7" s="368" t="s">
        <v>260</v>
      </c>
      <c r="BN7" s="368" t="s">
        <v>259</v>
      </c>
      <c r="BO7" s="368" t="s">
        <v>260</v>
      </c>
      <c r="BP7" s="368" t="s">
        <v>259</v>
      </c>
      <c r="BQ7" s="368" t="s">
        <v>260</v>
      </c>
    </row>
    <row r="8" spans="1:72" s="352" customFormat="1" ht="21.75" customHeight="1" x14ac:dyDescent="0.25">
      <c r="A8" s="369"/>
      <c r="B8" s="370"/>
      <c r="C8" s="370"/>
      <c r="D8" s="371"/>
      <c r="E8" s="645"/>
      <c r="F8" s="641"/>
      <c r="G8" s="644"/>
      <c r="H8" s="644"/>
      <c r="I8" s="644"/>
      <c r="J8" s="385"/>
      <c r="K8" s="385"/>
      <c r="L8" s="644"/>
      <c r="M8" s="644"/>
      <c r="N8" s="644"/>
      <c r="O8" s="644"/>
      <c r="P8" s="640"/>
      <c r="Q8" s="646"/>
      <c r="R8" s="643"/>
      <c r="S8" s="384" t="s">
        <v>227</v>
      </c>
      <c r="T8" s="384" t="s">
        <v>667</v>
      </c>
      <c r="U8" s="384">
        <v>6</v>
      </c>
      <c r="V8" s="367" t="s">
        <v>46</v>
      </c>
      <c r="W8" s="367"/>
      <c r="X8" s="367"/>
      <c r="Y8" s="367"/>
      <c r="Z8" s="367"/>
      <c r="AA8" s="367"/>
      <c r="AB8" s="367"/>
      <c r="AF8" s="367"/>
      <c r="AG8" s="641"/>
      <c r="AH8" s="641"/>
      <c r="AI8" s="641"/>
      <c r="AJ8" s="367"/>
      <c r="AK8" s="367"/>
      <c r="AL8" s="367"/>
      <c r="AM8" s="367"/>
      <c r="AN8" s="367"/>
      <c r="AO8" s="367"/>
      <c r="AP8" s="384">
        <f>+AO8+1</f>
        <v>1</v>
      </c>
      <c r="AQ8" s="384">
        <f>+AP8+1</f>
        <v>2</v>
      </c>
      <c r="AR8" s="384">
        <f>+AQ8+1</f>
        <v>3</v>
      </c>
      <c r="AS8" s="422">
        <f>+AR8+1</f>
        <v>4</v>
      </c>
      <c r="AT8" s="411"/>
      <c r="AU8" s="386"/>
      <c r="AV8" s="386"/>
      <c r="AW8" s="386"/>
      <c r="AX8" s="368"/>
      <c r="AY8" s="368"/>
      <c r="AZ8" s="368"/>
      <c r="BA8" s="368"/>
      <c r="BB8" s="653"/>
      <c r="BC8" s="653"/>
      <c r="BD8" s="368"/>
      <c r="BE8" s="368"/>
      <c r="BF8" s="368"/>
      <c r="BG8" s="368"/>
      <c r="BH8" s="368"/>
      <c r="BI8" s="368"/>
      <c r="BJ8" s="368"/>
      <c r="BK8" s="368"/>
      <c r="BL8" s="368"/>
      <c r="BM8" s="368"/>
      <c r="BN8" s="368"/>
      <c r="BO8" s="368"/>
      <c r="BP8" s="368"/>
      <c r="BQ8" s="368"/>
    </row>
    <row r="9" spans="1:72" s="352" customFormat="1" ht="27" customHeight="1" thickBot="1" x14ac:dyDescent="0.3">
      <c r="A9" s="452"/>
      <c r="B9" s="440"/>
      <c r="C9" s="440"/>
      <c r="D9" s="453"/>
      <c r="E9" s="454"/>
      <c r="F9" s="636"/>
      <c r="G9" s="639"/>
      <c r="H9" s="639"/>
      <c r="I9" s="639"/>
      <c r="J9" s="639"/>
      <c r="K9" s="639"/>
      <c r="L9" s="636"/>
      <c r="M9" s="636"/>
      <c r="N9" s="636"/>
      <c r="O9" s="636"/>
      <c r="P9" s="638"/>
      <c r="Q9" s="455"/>
      <c r="R9" s="454"/>
      <c r="S9" s="456"/>
      <c r="T9" s="456"/>
      <c r="U9" s="456"/>
      <c r="V9" s="456"/>
      <c r="W9" s="456"/>
      <c r="X9" s="456"/>
      <c r="Y9" s="456"/>
      <c r="Z9" s="456"/>
      <c r="AA9" s="456"/>
      <c r="AB9" s="456"/>
      <c r="AC9" s="456"/>
      <c r="AD9" s="456"/>
      <c r="AE9" s="456"/>
      <c r="AF9" s="456"/>
      <c r="AG9" s="636"/>
      <c r="AH9" s="641"/>
      <c r="AI9" s="641"/>
      <c r="AJ9" s="367"/>
      <c r="AK9" s="367"/>
      <c r="AL9" s="367"/>
      <c r="AM9" s="367"/>
      <c r="AN9" s="367"/>
      <c r="AO9" s="367"/>
      <c r="AP9" s="367"/>
      <c r="AQ9" s="367"/>
      <c r="AR9" s="367"/>
      <c r="AS9" s="421"/>
      <c r="AT9" s="409"/>
      <c r="AU9" s="368"/>
      <c r="AV9" s="368"/>
      <c r="AW9" s="368"/>
      <c r="AX9" s="368"/>
      <c r="AY9" s="368"/>
      <c r="AZ9" s="368"/>
      <c r="BA9" s="368"/>
      <c r="BB9" s="653"/>
      <c r="BC9" s="653"/>
      <c r="BD9" s="368"/>
      <c r="BE9" s="368"/>
      <c r="BF9" s="368"/>
      <c r="BG9" s="368"/>
      <c r="BH9" s="368"/>
      <c r="BI9" s="368"/>
      <c r="BJ9" s="368"/>
      <c r="BK9" s="368"/>
      <c r="BL9" s="368"/>
      <c r="BM9" s="368"/>
      <c r="BN9" s="368"/>
      <c r="BO9" s="368"/>
      <c r="BP9" s="368"/>
      <c r="BQ9" s="368"/>
    </row>
    <row r="10" spans="1:72" s="352" customFormat="1" ht="27.75" customHeight="1" thickBot="1" x14ac:dyDescent="0.25">
      <c r="A10" s="460" t="s">
        <v>240</v>
      </c>
      <c r="B10" s="461" t="s">
        <v>112</v>
      </c>
      <c r="C10" s="462">
        <v>0.7</v>
      </c>
      <c r="D10" s="463" t="s">
        <v>113</v>
      </c>
      <c r="E10" s="460" t="s">
        <v>304</v>
      </c>
      <c r="F10" s="464" t="s">
        <v>309</v>
      </c>
      <c r="G10" s="464" t="s">
        <v>334</v>
      </c>
      <c r="H10" s="615" t="s">
        <v>547</v>
      </c>
      <c r="I10" s="615" t="s">
        <v>553</v>
      </c>
      <c r="J10" s="461" t="s">
        <v>38</v>
      </c>
      <c r="K10" s="461">
        <v>998</v>
      </c>
      <c r="L10" s="462">
        <v>1</v>
      </c>
      <c r="M10" s="462">
        <v>1</v>
      </c>
      <c r="N10" s="462">
        <v>1</v>
      </c>
      <c r="O10" s="462">
        <v>1</v>
      </c>
      <c r="P10" s="621" t="s">
        <v>519</v>
      </c>
      <c r="Q10" s="463" t="s">
        <v>215</v>
      </c>
      <c r="R10" s="460" t="s">
        <v>214</v>
      </c>
      <c r="S10" s="465" t="s">
        <v>40</v>
      </c>
      <c r="T10" s="465" t="s">
        <v>41</v>
      </c>
      <c r="U10" s="466"/>
      <c r="V10" s="466"/>
      <c r="W10" s="466">
        <v>1</v>
      </c>
      <c r="X10" s="466"/>
      <c r="Y10" s="466">
        <v>1</v>
      </c>
      <c r="Z10" s="466">
        <v>1</v>
      </c>
      <c r="AA10" s="466"/>
      <c r="AB10" s="467"/>
      <c r="AC10" s="466">
        <v>1</v>
      </c>
      <c r="AD10" s="466"/>
      <c r="AE10" s="466">
        <v>1</v>
      </c>
      <c r="AF10" s="466"/>
      <c r="AG10" s="468">
        <f>SUM(U10:AF10)</f>
        <v>5</v>
      </c>
      <c r="AH10" s="34" t="str">
        <f>IF(AH$5&lt;=$U$8,IF(SUM($U10:U10)=0,"",SUM($U10:U10)),"")</f>
        <v/>
      </c>
      <c r="AI10" s="34" t="str">
        <f>IF(AI$5&lt;=$U$8,IF(SUM($U10:V10)=0,"",SUM($U10:V10)),"")</f>
        <v/>
      </c>
      <c r="AJ10" s="34">
        <f>IF(AJ$5&lt;=$U$8,IF(SUM($U10:W10)=0,"",SUM($U10:W10)),"")</f>
        <v>1</v>
      </c>
      <c r="AK10" s="34">
        <f>IF(AK$5&lt;=$U$8,IF(SUM($U10:X10)=0,"",SUM($U10:X10)),"")</f>
        <v>1</v>
      </c>
      <c r="AL10" s="34">
        <f>IF(AL$5&lt;=$U$8,IF(SUM($U10:Y10)=0,"",SUM($U10:Y10)),"")</f>
        <v>2</v>
      </c>
      <c r="AM10" s="34">
        <f>IF(AM$5&lt;=$U$8,IF(SUM($U10:Z10)=0,"",SUM($U10:Z10)),"")</f>
        <v>3</v>
      </c>
      <c r="AN10" s="34">
        <f>IF(AN$5&lt;=$U$8,IF(SUM($U10:AA10)=0,"",SUM($U10:AA10)),"")</f>
        <v>3</v>
      </c>
      <c r="AO10" s="34">
        <f>IF(AO$5&lt;=$U$8,IF(SUM($U10:AB10)=0,"",SUM($U10:AB10)),"")</f>
        <v>3</v>
      </c>
      <c r="AP10" s="34">
        <f>IF(AP$5&lt;=$U$8,IF(SUM($U10:AC10)=0,"",SUM($U10:AC10)),"")</f>
        <v>4</v>
      </c>
      <c r="AQ10" s="34">
        <f>IF(AQ$5&lt;=$U$8,IF(SUM($U10:AD10)=0,"",SUM($U10:AD10)),"")</f>
        <v>4</v>
      </c>
      <c r="AR10" s="34">
        <f>IF(AR$5&lt;=$U$8,IF(SUM($U10:AE10)=0,"",SUM($U10:AE10)),"")</f>
        <v>5</v>
      </c>
      <c r="AS10" s="608">
        <f>IF(AS$5&lt;=$U$8,IF(SUM($U10:AF10)=0,"",SUM($U10:AF10)),"")</f>
        <v>5</v>
      </c>
      <c r="AT10" s="412"/>
      <c r="AU10" s="34"/>
      <c r="AV10" s="368"/>
      <c r="AW10" s="368"/>
      <c r="AX10" s="368"/>
      <c r="AY10" s="368"/>
      <c r="AZ10" s="368"/>
      <c r="BA10" s="368"/>
      <c r="BB10" s="653"/>
      <c r="BC10" s="653"/>
      <c r="BD10" s="368"/>
      <c r="BE10" s="368"/>
      <c r="BF10" s="368"/>
      <c r="BG10" s="368"/>
      <c r="BH10" s="368"/>
      <c r="BI10" s="368"/>
      <c r="BJ10" s="368"/>
      <c r="BK10" s="368"/>
      <c r="BL10" s="368"/>
      <c r="BM10" s="368"/>
      <c r="BN10" s="368"/>
      <c r="BO10" s="368"/>
      <c r="BP10" s="368"/>
      <c r="BQ10" s="368"/>
      <c r="BR10" s="619" t="s">
        <v>517</v>
      </c>
      <c r="BS10" s="623" t="s">
        <v>543</v>
      </c>
      <c r="BT10" s="623" t="s">
        <v>544</v>
      </c>
    </row>
    <row r="11" spans="1:72" s="352" customFormat="1" ht="27" customHeight="1" thickBot="1" x14ac:dyDescent="0.25">
      <c r="A11" s="350" t="s">
        <v>240</v>
      </c>
      <c r="B11" s="424" t="s">
        <v>112</v>
      </c>
      <c r="C11" s="432">
        <v>0.7</v>
      </c>
      <c r="D11" s="359" t="s">
        <v>113</v>
      </c>
      <c r="E11" s="350" t="s">
        <v>304</v>
      </c>
      <c r="F11" s="428" t="s">
        <v>309</v>
      </c>
      <c r="G11" s="428" t="s">
        <v>334</v>
      </c>
      <c r="H11" s="615" t="s">
        <v>547</v>
      </c>
      <c r="I11" s="615" t="s">
        <v>553</v>
      </c>
      <c r="J11" s="424" t="s">
        <v>38</v>
      </c>
      <c r="K11" s="424">
        <v>998</v>
      </c>
      <c r="L11" s="432">
        <v>1</v>
      </c>
      <c r="M11" s="432">
        <v>1</v>
      </c>
      <c r="N11" s="432">
        <v>1</v>
      </c>
      <c r="O11" s="432">
        <v>1</v>
      </c>
      <c r="P11" s="621" t="s">
        <v>519</v>
      </c>
      <c r="Q11" s="359" t="s">
        <v>215</v>
      </c>
      <c r="R11" s="350" t="s">
        <v>214</v>
      </c>
      <c r="S11" s="7" t="s">
        <v>40</v>
      </c>
      <c r="T11" s="7" t="s">
        <v>42</v>
      </c>
      <c r="U11" s="389">
        <v>0</v>
      </c>
      <c r="V11" s="389">
        <v>0</v>
      </c>
      <c r="W11" s="389">
        <v>1</v>
      </c>
      <c r="X11" s="389">
        <v>0</v>
      </c>
      <c r="Y11" s="34">
        <v>1</v>
      </c>
      <c r="Z11" s="34">
        <v>1</v>
      </c>
      <c r="AA11" s="34"/>
      <c r="AB11" s="34"/>
      <c r="AC11" s="34"/>
      <c r="AD11" s="34"/>
      <c r="AE11" s="34"/>
      <c r="AF11" s="389"/>
      <c r="AG11" s="469">
        <f>SUM(U11:AF11)</f>
        <v>3</v>
      </c>
      <c r="AH11" s="34" t="str">
        <f>IF(AH$5&lt;=$U$8,IF(SUM($U11:U11)=0,"",SUM($U11:U11)),"")</f>
        <v/>
      </c>
      <c r="AI11" s="34" t="str">
        <f>IF(AI$5&lt;=$U$8,IF(SUM($U11:V11)=0,"",SUM($U11:V11)),"")</f>
        <v/>
      </c>
      <c r="AJ11" s="34">
        <f>IF(AJ$5&lt;=$U$8,IF(SUM($U11:W11)=0,"",SUM($U11:W11)),"")</f>
        <v>1</v>
      </c>
      <c r="AK11" s="34">
        <f>IF(AK$5&lt;=$U$8,IF(SUM($U11:X11)=0,"",SUM($U11:X11)),"")</f>
        <v>1</v>
      </c>
      <c r="AL11" s="34">
        <f>IF(AL$5&lt;=$U$8,IF(SUM($U11:Y11)=0,"",SUM($U11:Y11)),"")</f>
        <v>2</v>
      </c>
      <c r="AM11" s="34">
        <f>IF(AM$5&lt;=$U$8,IF(SUM($U11:Z11)=0,"",SUM($U11:Z11)),"")</f>
        <v>3</v>
      </c>
      <c r="AN11" s="34">
        <f>IF(AN$5&lt;=$U$8,IF(SUM($U11:AA11)=0,"",SUM($U11:AA11)),"")</f>
        <v>3</v>
      </c>
      <c r="AO11" s="34">
        <f>IF(AO$5&lt;=$U$8,IF(SUM($U11:AB11)=0,"",SUM($U11:AB11)),"")</f>
        <v>3</v>
      </c>
      <c r="AP11" s="34">
        <f>IF(AP$5&lt;=$U$8,IF(SUM($U11:AC11)=0,"",SUM($U11:AC11)),"")</f>
        <v>3</v>
      </c>
      <c r="AQ11" s="34">
        <f>IF(AQ$5&lt;=$U$8,IF(SUM($U11:AD11)=0,"",SUM($U11:AD11)),"")</f>
        <v>3</v>
      </c>
      <c r="AR11" s="34">
        <f>IF(AR$5&lt;=$U$8,IF(SUM($U11:AE11)=0,"",SUM($U11:AE11)),"")</f>
        <v>3</v>
      </c>
      <c r="AS11" s="608">
        <f>IF(AS$5&lt;=$U$8,IF(SUM($U11:AF11)=0,"",SUM($U11:AF11)),"")</f>
        <v>3</v>
      </c>
      <c r="AT11" s="412" t="s">
        <v>387</v>
      </c>
      <c r="AU11" s="34" t="s">
        <v>388</v>
      </c>
      <c r="AV11" s="390" t="s">
        <v>420</v>
      </c>
      <c r="AW11" s="390" t="s">
        <v>449</v>
      </c>
      <c r="AX11" s="592" t="s">
        <v>471</v>
      </c>
      <c r="AY11" s="592" t="s">
        <v>472</v>
      </c>
      <c r="AZ11" s="364"/>
      <c r="BA11" s="17" t="s">
        <v>449</v>
      </c>
      <c r="BB11" s="17" t="s">
        <v>632</v>
      </c>
      <c r="BC11" s="17" t="s">
        <v>633</v>
      </c>
      <c r="BD11" s="666" t="s">
        <v>675</v>
      </c>
      <c r="BE11" s="667" t="s">
        <v>676</v>
      </c>
      <c r="BF11" s="364"/>
      <c r="BG11" s="368"/>
      <c r="BH11" s="364"/>
      <c r="BI11" s="364"/>
      <c r="BJ11" s="364"/>
      <c r="BK11" s="364"/>
      <c r="BL11" s="364"/>
      <c r="BM11" s="364"/>
      <c r="BN11" s="364"/>
      <c r="BO11" s="364"/>
      <c r="BP11" s="364"/>
      <c r="BQ11" s="364"/>
      <c r="BR11" s="619" t="s">
        <v>518</v>
      </c>
      <c r="BS11" s="623" t="s">
        <v>545</v>
      </c>
      <c r="BT11" s="623" t="s">
        <v>546</v>
      </c>
    </row>
    <row r="12" spans="1:72" s="352" customFormat="1" ht="27" customHeight="1" thickBot="1" x14ac:dyDescent="0.25">
      <c r="A12" s="350" t="s">
        <v>240</v>
      </c>
      <c r="B12" s="424" t="s">
        <v>112</v>
      </c>
      <c r="C12" s="432">
        <v>0.7</v>
      </c>
      <c r="D12" s="359" t="s">
        <v>113</v>
      </c>
      <c r="E12" s="350" t="s">
        <v>304</v>
      </c>
      <c r="F12" s="428" t="s">
        <v>309</v>
      </c>
      <c r="G12" s="428" t="s">
        <v>334</v>
      </c>
      <c r="H12" s="615" t="s">
        <v>547</v>
      </c>
      <c r="I12" s="615" t="s">
        <v>553</v>
      </c>
      <c r="J12" s="424" t="s">
        <v>38</v>
      </c>
      <c r="K12" s="424">
        <v>998</v>
      </c>
      <c r="L12" s="432">
        <v>1</v>
      </c>
      <c r="M12" s="432">
        <v>1</v>
      </c>
      <c r="N12" s="432">
        <v>1</v>
      </c>
      <c r="O12" s="432">
        <v>1</v>
      </c>
      <c r="P12" s="621" t="s">
        <v>519</v>
      </c>
      <c r="Q12" s="359" t="s">
        <v>215</v>
      </c>
      <c r="R12" s="350" t="s">
        <v>214</v>
      </c>
      <c r="S12" s="7" t="s">
        <v>40</v>
      </c>
      <c r="T12" s="7" t="s">
        <v>43</v>
      </c>
      <c r="U12" s="275" t="str">
        <f t="shared" ref="U12:AF12" si="0">IF(U10=0,"",U11/U10)</f>
        <v/>
      </c>
      <c r="V12" s="275" t="str">
        <f t="shared" si="0"/>
        <v/>
      </c>
      <c r="W12" s="275">
        <f t="shared" si="0"/>
        <v>1</v>
      </c>
      <c r="X12" s="275" t="str">
        <f t="shared" si="0"/>
        <v/>
      </c>
      <c r="Y12" s="275">
        <f t="shared" si="0"/>
        <v>1</v>
      </c>
      <c r="Z12" s="275">
        <f t="shared" si="0"/>
        <v>1</v>
      </c>
      <c r="AA12" s="275" t="str">
        <f t="shared" si="0"/>
        <v/>
      </c>
      <c r="AB12" s="275" t="str">
        <f>IF(AB10=0,"",AB11/AB10)</f>
        <v/>
      </c>
      <c r="AC12" s="275">
        <f t="shared" si="0"/>
        <v>0</v>
      </c>
      <c r="AD12" s="275" t="str">
        <f t="shared" si="0"/>
        <v/>
      </c>
      <c r="AE12" s="275">
        <f t="shared" si="0"/>
        <v>0</v>
      </c>
      <c r="AF12" s="275" t="str">
        <f t="shared" si="0"/>
        <v/>
      </c>
      <c r="AG12" s="470">
        <f>IF(AG10=0,"",AG11/AG10)</f>
        <v>0.6</v>
      </c>
      <c r="AH12" s="345" t="str">
        <f>IF(AH$8&lt;=$AJ$8,IF(OR(AH10="",AH11=""),"",AH11/AH10),"")</f>
        <v/>
      </c>
      <c r="AI12" s="345" t="str">
        <f t="shared" ref="AI12:AO12" si="1">IF(AI$8&lt;=$AJ$8,IF(OR(AI10="",AI11=""),"",AI11/AI10),"")</f>
        <v/>
      </c>
      <c r="AJ12" s="345">
        <f t="shared" si="1"/>
        <v>1</v>
      </c>
      <c r="AK12" s="345">
        <f t="shared" si="1"/>
        <v>1</v>
      </c>
      <c r="AL12" s="345">
        <f t="shared" si="1"/>
        <v>1</v>
      </c>
      <c r="AM12" s="345">
        <f t="shared" si="1"/>
        <v>1</v>
      </c>
      <c r="AN12" s="345">
        <f t="shared" si="1"/>
        <v>1</v>
      </c>
      <c r="AO12" s="345">
        <f t="shared" si="1"/>
        <v>1</v>
      </c>
      <c r="AP12" s="345">
        <f>IF(AP$5&lt;=$AJ$5,IF(OR(AP10="",AP11=""),"",AP11/AP10),"")</f>
        <v>0.75</v>
      </c>
      <c r="AQ12" s="345">
        <f t="shared" ref="AQ12:AS12" si="2">IF(AQ$5&lt;=$AJ$5,IF(OR(AQ10="",AQ11=""),"",AQ11/AQ10),"")</f>
        <v>0.75</v>
      </c>
      <c r="AR12" s="345">
        <f t="shared" si="2"/>
        <v>0.6</v>
      </c>
      <c r="AS12" s="609">
        <f t="shared" si="2"/>
        <v>0.6</v>
      </c>
      <c r="AT12" s="412"/>
      <c r="AU12" s="34"/>
      <c r="AV12" s="368"/>
      <c r="AW12" s="368"/>
      <c r="AX12" s="368"/>
      <c r="AY12" s="368"/>
      <c r="AZ12" s="368"/>
      <c r="BA12" s="368"/>
      <c r="BB12" s="653"/>
      <c r="BC12" s="653"/>
      <c r="BD12" s="368"/>
      <c r="BE12" s="368"/>
      <c r="BF12" s="368"/>
      <c r="BG12" s="368"/>
      <c r="BH12" s="368"/>
      <c r="BI12" s="368"/>
      <c r="BJ12" s="368"/>
      <c r="BK12" s="368"/>
      <c r="BL12" s="368"/>
      <c r="BM12" s="368"/>
      <c r="BN12" s="368"/>
      <c r="BO12" s="368"/>
      <c r="BP12" s="368"/>
      <c r="BQ12" s="368"/>
      <c r="BR12" s="619" t="s">
        <v>519</v>
      </c>
      <c r="BS12" s="623" t="s">
        <v>547</v>
      </c>
      <c r="BT12" s="623" t="s">
        <v>548</v>
      </c>
    </row>
    <row r="13" spans="1:72" s="352" customFormat="1" ht="27" customHeight="1" thickBot="1" x14ac:dyDescent="0.25">
      <c r="A13" s="350" t="s">
        <v>240</v>
      </c>
      <c r="B13" s="424" t="s">
        <v>112</v>
      </c>
      <c r="C13" s="432">
        <v>0.7</v>
      </c>
      <c r="D13" s="359" t="s">
        <v>113</v>
      </c>
      <c r="E13" s="350" t="s">
        <v>304</v>
      </c>
      <c r="F13" s="428" t="s">
        <v>309</v>
      </c>
      <c r="G13" s="428" t="s">
        <v>334</v>
      </c>
      <c r="H13" s="615" t="s">
        <v>547</v>
      </c>
      <c r="I13" s="615" t="s">
        <v>553</v>
      </c>
      <c r="J13" s="424" t="s">
        <v>38</v>
      </c>
      <c r="K13" s="424">
        <v>277</v>
      </c>
      <c r="L13" s="432">
        <v>1</v>
      </c>
      <c r="M13" s="432">
        <v>1</v>
      </c>
      <c r="N13" s="432">
        <v>1</v>
      </c>
      <c r="O13" s="432">
        <v>1</v>
      </c>
      <c r="P13" s="621" t="s">
        <v>519</v>
      </c>
      <c r="Q13" s="359" t="s">
        <v>215</v>
      </c>
      <c r="R13" s="350" t="s">
        <v>214</v>
      </c>
      <c r="S13" s="7" t="s">
        <v>44</v>
      </c>
      <c r="T13" s="7" t="s">
        <v>41</v>
      </c>
      <c r="U13" s="34"/>
      <c r="V13" s="34">
        <v>1</v>
      </c>
      <c r="W13" s="34"/>
      <c r="X13" s="34">
        <v>1</v>
      </c>
      <c r="Y13" s="34">
        <v>1</v>
      </c>
      <c r="Z13" s="34"/>
      <c r="AA13" s="34">
        <v>1</v>
      </c>
      <c r="AB13" s="34"/>
      <c r="AC13" s="34">
        <v>1</v>
      </c>
      <c r="AD13" s="34">
        <v>1</v>
      </c>
      <c r="AE13" s="34">
        <v>1</v>
      </c>
      <c r="AF13" s="34"/>
      <c r="AG13" s="468">
        <f>SUM(U13:AF13)</f>
        <v>7</v>
      </c>
      <c r="AH13" s="34" t="str">
        <f>IF(AH$5&lt;=$U$8,IF(SUM($U13:U13)=0,"",SUM($U13:U13)),"")</f>
        <v/>
      </c>
      <c r="AI13" s="34">
        <f>IF(AI$5&lt;=$U$8,IF(SUM($U13:V13)=0,"",SUM($U13:V13)),"")</f>
        <v>1</v>
      </c>
      <c r="AJ13" s="34">
        <f>IF(AJ$5&lt;=$U$8,IF(SUM($U13:W13)=0,"",SUM($U13:W13)),"")</f>
        <v>1</v>
      </c>
      <c r="AK13" s="34">
        <f>IF(AK$5&lt;=$U$8,IF(SUM($U13:X13)=0,"",SUM($U13:X13)),"")</f>
        <v>2</v>
      </c>
      <c r="AL13" s="34">
        <f>IF(AL$5&lt;=$U$8,IF(SUM($U13:Y13)=0,"",SUM($U13:Y13)),"")</f>
        <v>3</v>
      </c>
      <c r="AM13" s="34">
        <f>IF(AM$5&lt;=$U$8,IF(SUM($U13:Z13)=0,"",SUM($U13:Z13)),"")</f>
        <v>3</v>
      </c>
      <c r="AN13" s="34">
        <f>IF(AN$5&lt;=$U$8,IF(SUM($U13:AA13)=0,"",SUM($U13:AA13)),"")</f>
        <v>4</v>
      </c>
      <c r="AO13" s="34">
        <f>IF(AO$5&lt;=$U$8,IF(SUM($U13:AB13)=0,"",SUM($U13:AB13)),"")</f>
        <v>4</v>
      </c>
      <c r="AP13" s="34">
        <f>IF(AP$8&lt;=$U$8,IF(SUM($U13:AC13)=0,"",SUM($U13:AC13)),"")</f>
        <v>5</v>
      </c>
      <c r="AQ13" s="34">
        <f>IF(AQ$5&lt;=$U$8,IF(SUM($U13:AD13)=0,"",SUM($U13:AD13)),"")</f>
        <v>6</v>
      </c>
      <c r="AR13" s="34">
        <f>IF(AR$5&lt;=$U$8,IF(SUM($U13:AE13)=0,"",SUM($U13:AE13)),"")</f>
        <v>7</v>
      </c>
      <c r="AS13" s="608">
        <f>IF(AS$5&lt;=$U$8,IF(SUM($U13:AF13)=0,"",SUM($U13:AF13)),"")</f>
        <v>7</v>
      </c>
      <c r="AT13" s="412"/>
      <c r="AU13" s="391"/>
      <c r="AV13" s="368"/>
      <c r="AW13" s="368"/>
      <c r="AX13" s="368"/>
      <c r="AY13" s="368"/>
      <c r="AZ13" s="368"/>
      <c r="BA13" s="368"/>
      <c r="BB13" s="653"/>
      <c r="BC13" s="653"/>
      <c r="BD13" s="368"/>
      <c r="BE13" s="368"/>
      <c r="BF13" s="368"/>
      <c r="BG13" s="368"/>
      <c r="BH13" s="368"/>
      <c r="BI13" s="368"/>
      <c r="BJ13" s="368"/>
      <c r="BK13" s="368"/>
      <c r="BL13" s="368"/>
      <c r="BM13" s="368"/>
      <c r="BN13" s="368"/>
      <c r="BO13" s="368"/>
      <c r="BP13" s="368"/>
      <c r="BQ13" s="368"/>
      <c r="BR13" s="619" t="s">
        <v>520</v>
      </c>
      <c r="BS13" s="623" t="s">
        <v>554</v>
      </c>
      <c r="BT13" s="623" t="s">
        <v>549</v>
      </c>
    </row>
    <row r="14" spans="1:72" s="352" customFormat="1" ht="27" customHeight="1" thickBot="1" x14ac:dyDescent="0.25">
      <c r="A14" s="350" t="s">
        <v>240</v>
      </c>
      <c r="B14" s="424" t="s">
        <v>112</v>
      </c>
      <c r="C14" s="432">
        <v>0.7</v>
      </c>
      <c r="D14" s="359" t="s">
        <v>113</v>
      </c>
      <c r="E14" s="350" t="s">
        <v>304</v>
      </c>
      <c r="F14" s="428" t="s">
        <v>309</v>
      </c>
      <c r="G14" s="428" t="s">
        <v>334</v>
      </c>
      <c r="H14" s="615" t="s">
        <v>547</v>
      </c>
      <c r="I14" s="615" t="s">
        <v>553</v>
      </c>
      <c r="J14" s="424" t="s">
        <v>38</v>
      </c>
      <c r="K14" s="424">
        <v>277</v>
      </c>
      <c r="L14" s="432">
        <v>1</v>
      </c>
      <c r="M14" s="432">
        <v>1</v>
      </c>
      <c r="N14" s="432">
        <v>1</v>
      </c>
      <c r="O14" s="432">
        <v>1</v>
      </c>
      <c r="P14" s="621" t="s">
        <v>519</v>
      </c>
      <c r="Q14" s="359" t="s">
        <v>215</v>
      </c>
      <c r="R14" s="350" t="s">
        <v>214</v>
      </c>
      <c r="S14" s="7" t="s">
        <v>44</v>
      </c>
      <c r="T14" s="7" t="s">
        <v>42</v>
      </c>
      <c r="U14" s="34"/>
      <c r="V14" s="34">
        <v>2</v>
      </c>
      <c r="W14" s="34">
        <v>0</v>
      </c>
      <c r="X14" s="34"/>
      <c r="Y14" s="34">
        <v>1</v>
      </c>
      <c r="Z14" s="34">
        <v>0</v>
      </c>
      <c r="AA14" s="34"/>
      <c r="AB14" s="34"/>
      <c r="AC14" s="34"/>
      <c r="AD14" s="34"/>
      <c r="AE14" s="34"/>
      <c r="AF14" s="389"/>
      <c r="AG14" s="469">
        <f>SUM(U14:AF14)</f>
        <v>3</v>
      </c>
      <c r="AH14" s="34" t="str">
        <f>IF(AH$5&lt;=$U$8,IF(SUM($U14:U14)=0,"",SUM($U14:U14)),"")</f>
        <v/>
      </c>
      <c r="AI14" s="34">
        <f>IF(AI$5&lt;=$U$8,IF(SUM($U14:V14)=0,"",SUM($U14:V14)),"")</f>
        <v>2</v>
      </c>
      <c r="AJ14" s="34">
        <f>IF(AJ$5&lt;=$U$8,IF(SUM($U14:W14)=0,"",SUM($U14:W14)),"")</f>
        <v>2</v>
      </c>
      <c r="AK14" s="34">
        <f>IF(AK$5&lt;=$U$8,IF(SUM($U14:X14)=0,"",SUM($U14:X14)),"")</f>
        <v>2</v>
      </c>
      <c r="AL14" s="34">
        <f>IF(AL$5&lt;=$U$8,IF(SUM($U14:Y14)=0,"",SUM($U14:Y14)),"")</f>
        <v>3</v>
      </c>
      <c r="AM14" s="34">
        <f>IF(AM$5&lt;=$U$8,IF(SUM($U14:Z14)=0,"",SUM($U14:Z14)),"")</f>
        <v>3</v>
      </c>
      <c r="AN14" s="34">
        <f>IF(AN$5&lt;=$U$8,IF(SUM($U14:AA14)=0,"",SUM($U14:AA14)),"")</f>
        <v>3</v>
      </c>
      <c r="AO14" s="34">
        <f>IF(AO$5&lt;=$U$8,IF(SUM($U14:AB14)=0,"",SUM($U14:AB14)),"")</f>
        <v>3</v>
      </c>
      <c r="AP14" s="34">
        <f>IF(AP$5&lt;=$U$8,IF(SUM($U14:AC14)=0,"",SUM($U14:AC14)),"")</f>
        <v>3</v>
      </c>
      <c r="AQ14" s="34">
        <f>IF(AQ$5&lt;=$U$8,IF(SUM($U14:AD14)=0,"",SUM($U14:AD14)),"")</f>
        <v>3</v>
      </c>
      <c r="AR14" s="34">
        <f>IF(AR$5&lt;=$U$8,IF(SUM($U14:AE14)=0,"",SUM($U14:AE14)),"")</f>
        <v>3</v>
      </c>
      <c r="AS14" s="608">
        <f>IF(AS$5&lt;=$U$8,IF(SUM($U14:AF14)=0,"",SUM($U14:AF14)),"")</f>
        <v>3</v>
      </c>
      <c r="AT14" s="412"/>
      <c r="AU14" s="391"/>
      <c r="AV14" s="574" t="s">
        <v>450</v>
      </c>
      <c r="AW14" s="575" t="s">
        <v>439</v>
      </c>
      <c r="AX14" s="368"/>
      <c r="AY14" s="575" t="s">
        <v>496</v>
      </c>
      <c r="AZ14" s="368"/>
      <c r="BA14" s="368"/>
      <c r="BB14" s="656" t="s">
        <v>645</v>
      </c>
      <c r="BC14" s="656" t="s">
        <v>646</v>
      </c>
      <c r="BD14" s="364"/>
      <c r="BE14" s="364"/>
      <c r="BF14" s="393"/>
      <c r="BG14" s="364"/>
      <c r="BH14" s="392"/>
      <c r="BI14" s="392"/>
      <c r="BJ14" s="392"/>
      <c r="BK14" s="357"/>
      <c r="BL14" s="392"/>
      <c r="BM14" s="357"/>
      <c r="BN14" s="392"/>
      <c r="BO14" s="357"/>
      <c r="BP14" s="392"/>
      <c r="BQ14" s="357"/>
      <c r="BR14" s="619" t="s">
        <v>521</v>
      </c>
      <c r="BS14" s="623" t="s">
        <v>556</v>
      </c>
      <c r="BT14" s="623" t="s">
        <v>550</v>
      </c>
    </row>
    <row r="15" spans="1:72" s="352" customFormat="1" ht="27" customHeight="1" thickBot="1" x14ac:dyDescent="0.25">
      <c r="A15" s="350" t="s">
        <v>240</v>
      </c>
      <c r="B15" s="424" t="s">
        <v>112</v>
      </c>
      <c r="C15" s="432">
        <v>0.7</v>
      </c>
      <c r="D15" s="359" t="s">
        <v>113</v>
      </c>
      <c r="E15" s="350" t="s">
        <v>304</v>
      </c>
      <c r="F15" s="428" t="s">
        <v>309</v>
      </c>
      <c r="G15" s="428" t="s">
        <v>334</v>
      </c>
      <c r="H15" s="615" t="s">
        <v>547</v>
      </c>
      <c r="I15" s="615" t="s">
        <v>553</v>
      </c>
      <c r="J15" s="424" t="s">
        <v>38</v>
      </c>
      <c r="K15" s="424">
        <v>277</v>
      </c>
      <c r="L15" s="432">
        <v>1</v>
      </c>
      <c r="M15" s="432">
        <v>1</v>
      </c>
      <c r="N15" s="432">
        <v>1</v>
      </c>
      <c r="O15" s="432">
        <v>1</v>
      </c>
      <c r="P15" s="621" t="s">
        <v>519</v>
      </c>
      <c r="Q15" s="359" t="s">
        <v>215</v>
      </c>
      <c r="R15" s="350" t="s">
        <v>214</v>
      </c>
      <c r="S15" s="7" t="s">
        <v>44</v>
      </c>
      <c r="T15" s="7" t="s">
        <v>43</v>
      </c>
      <c r="U15" s="275" t="str">
        <f t="shared" ref="U15:AF15" si="3">IF(U13=0,"",U14/U13)</f>
        <v/>
      </c>
      <c r="V15" s="275">
        <f t="shared" si="3"/>
        <v>2</v>
      </c>
      <c r="W15" s="275" t="str">
        <f t="shared" si="3"/>
        <v/>
      </c>
      <c r="X15" s="275">
        <f t="shared" si="3"/>
        <v>0</v>
      </c>
      <c r="Y15" s="275">
        <f t="shared" si="3"/>
        <v>1</v>
      </c>
      <c r="Z15" s="275" t="str">
        <f t="shared" si="3"/>
        <v/>
      </c>
      <c r="AA15" s="275">
        <f t="shared" si="3"/>
        <v>0</v>
      </c>
      <c r="AB15" s="275" t="str">
        <f t="shared" si="3"/>
        <v/>
      </c>
      <c r="AC15" s="275">
        <f t="shared" si="3"/>
        <v>0</v>
      </c>
      <c r="AD15" s="275">
        <f t="shared" si="3"/>
        <v>0</v>
      </c>
      <c r="AE15" s="275">
        <f t="shared" si="3"/>
        <v>0</v>
      </c>
      <c r="AF15" s="275" t="str">
        <f t="shared" si="3"/>
        <v/>
      </c>
      <c r="AG15" s="470">
        <f t="shared" ref="AG15" si="4">IF(AG13=0,"",AG14/AG13)</f>
        <v>0.42857142857142855</v>
      </c>
      <c r="AH15" s="345" t="str">
        <f>IF(AH$8&lt;=$AJ$8,IF(OR(AH13="",AH14=""),"",AH14/AH13),"")</f>
        <v/>
      </c>
      <c r="AI15" s="345">
        <f t="shared" ref="AI15:AO15" si="5">IF(AI$8&lt;=$AJ$8,IF(OR(AI13="",AI14=""),"",AI14/AI13),"")</f>
        <v>2</v>
      </c>
      <c r="AJ15" s="626">
        <f t="shared" si="5"/>
        <v>2</v>
      </c>
      <c r="AK15" s="345">
        <f t="shared" si="5"/>
        <v>1</v>
      </c>
      <c r="AL15" s="345">
        <f t="shared" si="5"/>
        <v>1</v>
      </c>
      <c r="AM15" s="345">
        <f t="shared" si="5"/>
        <v>1</v>
      </c>
      <c r="AN15" s="345">
        <f t="shared" si="5"/>
        <v>0.75</v>
      </c>
      <c r="AO15" s="345">
        <f t="shared" si="5"/>
        <v>0.75</v>
      </c>
      <c r="AP15" s="345">
        <f>IF(AP$5&lt;=$AJ$5,IF(OR(AP13="",AP14=""),"",AP14/AP13),"")</f>
        <v>0.6</v>
      </c>
      <c r="AQ15" s="345">
        <f t="shared" ref="AQ15" si="6">IF(AQ$5&lt;=$AJ$5,IF(OR(AQ13="",AQ14=""),"",AQ14/AQ13),"")</f>
        <v>0.5</v>
      </c>
      <c r="AR15" s="345">
        <f t="shared" ref="AR15" si="7">IF(AR$5&lt;=$AJ$5,IF(OR(AR13="",AR14=""),"",AR14/AR13),"")</f>
        <v>0.42857142857142855</v>
      </c>
      <c r="AS15" s="609">
        <f t="shared" ref="AS15" si="8">IF(AS$5&lt;=$AJ$5,IF(OR(AS13="",AS14=""),"",AS14/AS13),"")</f>
        <v>0.42857142857142855</v>
      </c>
      <c r="AT15" s="412"/>
      <c r="AU15" s="391"/>
      <c r="AV15" s="368"/>
      <c r="AW15" s="368"/>
      <c r="AX15" s="368"/>
      <c r="AY15" s="368"/>
      <c r="AZ15" s="368"/>
      <c r="BA15" s="368"/>
      <c r="BB15" s="653"/>
      <c r="BC15" s="653"/>
      <c r="BD15" s="368"/>
      <c r="BE15" s="368"/>
      <c r="BF15" s="368"/>
      <c r="BG15" s="368"/>
      <c r="BH15" s="368"/>
      <c r="BI15" s="368"/>
      <c r="BJ15" s="368"/>
      <c r="BK15" s="368"/>
      <c r="BL15" s="368"/>
      <c r="BM15" s="368"/>
      <c r="BN15" s="368"/>
      <c r="BO15" s="368"/>
      <c r="BP15" s="368"/>
      <c r="BQ15" s="368"/>
      <c r="BR15" s="619" t="s">
        <v>522</v>
      </c>
      <c r="BS15" s="623" t="s">
        <v>559</v>
      </c>
      <c r="BT15" s="623" t="s">
        <v>551</v>
      </c>
    </row>
    <row r="16" spans="1:72" s="352" customFormat="1" ht="27" customHeight="1" thickBot="1" x14ac:dyDescent="0.25">
      <c r="A16" s="350" t="s">
        <v>240</v>
      </c>
      <c r="B16" s="424" t="s">
        <v>112</v>
      </c>
      <c r="C16" s="432">
        <v>0.7</v>
      </c>
      <c r="D16" s="359" t="s">
        <v>113</v>
      </c>
      <c r="E16" s="350" t="s">
        <v>304</v>
      </c>
      <c r="F16" s="428" t="s">
        <v>309</v>
      </c>
      <c r="G16" s="428" t="s">
        <v>334</v>
      </c>
      <c r="H16" s="615" t="s">
        <v>547</v>
      </c>
      <c r="I16" s="615" t="s">
        <v>553</v>
      </c>
      <c r="J16" s="424" t="s">
        <v>38</v>
      </c>
      <c r="K16" s="424">
        <v>7283</v>
      </c>
      <c r="L16" s="432">
        <v>1</v>
      </c>
      <c r="M16" s="432">
        <v>1</v>
      </c>
      <c r="N16" s="432">
        <v>1</v>
      </c>
      <c r="O16" s="432">
        <v>1</v>
      </c>
      <c r="P16" s="621" t="s">
        <v>519</v>
      </c>
      <c r="Q16" s="359" t="s">
        <v>215</v>
      </c>
      <c r="R16" s="350" t="s">
        <v>214</v>
      </c>
      <c r="S16" s="7" t="s">
        <v>45</v>
      </c>
      <c r="T16" s="7" t="s">
        <v>41</v>
      </c>
      <c r="U16" s="34"/>
      <c r="V16" s="34"/>
      <c r="W16" s="34">
        <v>3</v>
      </c>
      <c r="X16" s="34"/>
      <c r="Y16" s="34"/>
      <c r="Z16" s="34">
        <v>3</v>
      </c>
      <c r="AA16" s="34"/>
      <c r="AB16" s="34"/>
      <c r="AC16" s="34">
        <v>3</v>
      </c>
      <c r="AD16" s="34"/>
      <c r="AE16" s="34"/>
      <c r="AF16" s="34">
        <v>1</v>
      </c>
      <c r="AG16" s="468">
        <f>SUM(U16:AF16)</f>
        <v>10</v>
      </c>
      <c r="AH16" s="34" t="str">
        <f>IF(AH$5&lt;=$U$8,IF(SUM($U16:U16)=0,"",SUM($U16:U16)),"")</f>
        <v/>
      </c>
      <c r="AI16" s="34" t="str">
        <f>IF(AI$5&lt;=$U$8,IF(SUM($U16:V16)=0,"",SUM($U16:V16)),"")</f>
        <v/>
      </c>
      <c r="AJ16" s="34">
        <f>IF(AJ$5&lt;=$U$8,IF(SUM($U16:W16)=0,"",SUM($U16:W16)),"")</f>
        <v>3</v>
      </c>
      <c r="AK16" s="34">
        <f>IF(AK$5&lt;=$U$8,IF(SUM($U16:X16)=0,"",SUM($U16:X16)),"")</f>
        <v>3</v>
      </c>
      <c r="AL16" s="34">
        <f>IF(AL$5&lt;=$U$8,IF(SUM($U16:Y16)=0,"",SUM($U16:Y16)),"")</f>
        <v>3</v>
      </c>
      <c r="AM16" s="34">
        <f>IF(AM$5&lt;=$U$8,IF(SUM($U16:Z16)=0,"",SUM($U16:Z16)),"")</f>
        <v>6</v>
      </c>
      <c r="AN16" s="34">
        <f>IF(AN$5&lt;=$U$8,IF(SUM($U16:AA16)=0,"",SUM($U16:AA16)),"")</f>
        <v>6</v>
      </c>
      <c r="AO16" s="34">
        <f>IF(AO$5&lt;=$U$8,IF(SUM($U16:AB16)=0,"",SUM($U16:AB16)),"")</f>
        <v>6</v>
      </c>
      <c r="AP16" s="34">
        <f>IF(AP$8&lt;=$U$8,IF(SUM($U16:AC16)=0,"",SUM($U16:AC16)),"")</f>
        <v>9</v>
      </c>
      <c r="AQ16" s="34">
        <f>IF(AQ$5&lt;=$U$8,IF(SUM($U16:AD16)=0,"",SUM($U16:AD16)),"")</f>
        <v>9</v>
      </c>
      <c r="AR16" s="34">
        <f>IF(AR$5&lt;=$U$8,IF(SUM($U16:AE16)=0,"",SUM($U16:AE16)),"")</f>
        <v>9</v>
      </c>
      <c r="AS16" s="608">
        <f>IF(AS$5&lt;=$U$8,IF(SUM($U16:AF16)=0,"",SUM($U16:AF16)),"")</f>
        <v>10</v>
      </c>
      <c r="AT16" s="412"/>
      <c r="AU16" s="34"/>
      <c r="AV16" s="394"/>
      <c r="AW16" s="394"/>
      <c r="AX16" s="368"/>
      <c r="AY16" s="368"/>
      <c r="AZ16" s="368"/>
      <c r="BA16" s="368"/>
      <c r="BB16" s="653"/>
      <c r="BC16" s="653"/>
      <c r="BD16" s="368"/>
      <c r="BE16" s="368"/>
      <c r="BF16" s="368"/>
      <c r="BG16" s="368"/>
      <c r="BH16" s="368"/>
      <c r="BI16" s="368"/>
      <c r="BJ16" s="368"/>
      <c r="BK16" s="368"/>
      <c r="BL16" s="368"/>
      <c r="BM16" s="368"/>
      <c r="BN16" s="368"/>
      <c r="BO16" s="368"/>
      <c r="BP16" s="368"/>
      <c r="BQ16" s="368"/>
      <c r="BR16" s="619" t="s">
        <v>523</v>
      </c>
      <c r="BS16" s="623" t="s">
        <v>560</v>
      </c>
      <c r="BT16" s="623" t="s">
        <v>552</v>
      </c>
    </row>
    <row r="17" spans="1:72" s="352" customFormat="1" ht="27" customHeight="1" thickBot="1" x14ac:dyDescent="0.25">
      <c r="A17" s="350" t="s">
        <v>240</v>
      </c>
      <c r="B17" s="424" t="s">
        <v>112</v>
      </c>
      <c r="C17" s="432">
        <v>0.7</v>
      </c>
      <c r="D17" s="359" t="s">
        <v>113</v>
      </c>
      <c r="E17" s="350" t="s">
        <v>304</v>
      </c>
      <c r="F17" s="428" t="s">
        <v>309</v>
      </c>
      <c r="G17" s="428" t="s">
        <v>334</v>
      </c>
      <c r="H17" s="615" t="s">
        <v>547</v>
      </c>
      <c r="I17" s="615" t="s">
        <v>553</v>
      </c>
      <c r="J17" s="424" t="s">
        <v>38</v>
      </c>
      <c r="K17" s="424">
        <v>7283</v>
      </c>
      <c r="L17" s="432">
        <v>1</v>
      </c>
      <c r="M17" s="432">
        <v>1</v>
      </c>
      <c r="N17" s="432">
        <v>1</v>
      </c>
      <c r="O17" s="432">
        <v>1</v>
      </c>
      <c r="P17" s="621" t="s">
        <v>519</v>
      </c>
      <c r="Q17" s="359" t="s">
        <v>215</v>
      </c>
      <c r="R17" s="350" t="s">
        <v>214</v>
      </c>
      <c r="S17" s="7" t="s">
        <v>45</v>
      </c>
      <c r="T17" s="7" t="s">
        <v>42</v>
      </c>
      <c r="U17" s="34">
        <v>1</v>
      </c>
      <c r="V17" s="34">
        <v>0</v>
      </c>
      <c r="W17" s="34">
        <v>1</v>
      </c>
      <c r="X17" s="34">
        <v>1</v>
      </c>
      <c r="Y17" s="34">
        <v>2</v>
      </c>
      <c r="Z17" s="34">
        <v>2</v>
      </c>
      <c r="AA17" s="34"/>
      <c r="AB17" s="34"/>
      <c r="AC17" s="34"/>
      <c r="AD17" s="34"/>
      <c r="AE17" s="34"/>
      <c r="AF17" s="389"/>
      <c r="AG17" s="469">
        <f>SUM(U17:AF17)</f>
        <v>7</v>
      </c>
      <c r="AH17" s="34">
        <f>IF(AH$5&lt;=$U$8,IF(SUM($U17:U17)=0,"",SUM($U17:U17)),"")</f>
        <v>1</v>
      </c>
      <c r="AI17" s="34">
        <f>IF(AI$5&lt;=$U$8,IF(SUM($U17:V17)=0,"",SUM($U17:V17)),"")</f>
        <v>1</v>
      </c>
      <c r="AJ17" s="34">
        <f>IF(AJ$5&lt;=$U$8,IF(SUM($U17:W17)=0,"",SUM($U17:W17)),"")</f>
        <v>2</v>
      </c>
      <c r="AK17" s="34">
        <f>IF(AK$5&lt;=$U$8,IF(SUM($U17:X17)=0,"",SUM($U17:X17)),"")</f>
        <v>3</v>
      </c>
      <c r="AL17" s="34">
        <f>IF(AL$5&lt;=$U$8,IF(SUM($U17:Y17)=0,"",SUM($U17:Y17)),"")</f>
        <v>5</v>
      </c>
      <c r="AM17" s="34">
        <f>IF(AM$5&lt;=$U$8,IF(SUM($U17:Z17)=0,"",SUM($U17:Z17)),"")</f>
        <v>7</v>
      </c>
      <c r="AN17" s="34">
        <f>IF(AN$5&lt;=$U$8,IF(SUM($U17:AA17)=0,"",SUM($U17:AA17)),"")</f>
        <v>7</v>
      </c>
      <c r="AO17" s="34">
        <f>IF(AO$5&lt;=$U$8,IF(SUM($U17:AB17)=0,"",SUM($U17:AB17)),"")</f>
        <v>7</v>
      </c>
      <c r="AP17" s="34">
        <f>IF(AP$5&lt;=$U$8,IF(SUM($U17:AC17)=0,"",SUM($U17:AC17)),"")</f>
        <v>7</v>
      </c>
      <c r="AQ17" s="34">
        <f>IF(AQ$5&lt;=$U$8,IF(SUM($U17:AD17)=0,"",SUM($U17:AD17)),"")</f>
        <v>7</v>
      </c>
      <c r="AR17" s="34">
        <f>IF(AR$5&lt;=$U$8,IF(SUM($U17:AE17)=0,"",SUM($U17:AE17)),"")</f>
        <v>7</v>
      </c>
      <c r="AS17" s="608">
        <f>IF(AS$5&lt;=$U$8,IF(SUM($U17:AF17)=0,"",SUM($U17:AF17)),"")</f>
        <v>7</v>
      </c>
      <c r="AT17" s="412" t="s">
        <v>378</v>
      </c>
      <c r="AU17" s="34" t="s">
        <v>377</v>
      </c>
      <c r="AV17" s="390"/>
      <c r="AW17" s="390" t="s">
        <v>429</v>
      </c>
      <c r="AX17" s="592" t="s">
        <v>378</v>
      </c>
      <c r="AY17" s="592" t="s">
        <v>487</v>
      </c>
      <c r="AZ17" s="629" t="s">
        <v>587</v>
      </c>
      <c r="BA17" s="629" t="s">
        <v>588</v>
      </c>
      <c r="BB17" s="651" t="s">
        <v>622</v>
      </c>
      <c r="BC17" s="651" t="s">
        <v>623</v>
      </c>
      <c r="BD17" s="664" t="s">
        <v>622</v>
      </c>
      <c r="BE17" s="664" t="s">
        <v>694</v>
      </c>
      <c r="BF17" s="364"/>
      <c r="BG17" s="364"/>
      <c r="BH17" s="364"/>
      <c r="BI17" s="364"/>
      <c r="BJ17" s="368"/>
      <c r="BK17" s="368"/>
      <c r="BL17" s="368"/>
      <c r="BM17" s="368"/>
      <c r="BN17" s="368"/>
      <c r="BO17" s="368"/>
      <c r="BP17" s="368"/>
      <c r="BQ17" s="368"/>
      <c r="BR17" s="619" t="s">
        <v>524</v>
      </c>
      <c r="BT17" s="623" t="s">
        <v>553</v>
      </c>
    </row>
    <row r="18" spans="1:72" s="352" customFormat="1" ht="27" customHeight="1" thickBot="1" x14ac:dyDescent="0.25">
      <c r="A18" s="354" t="s">
        <v>240</v>
      </c>
      <c r="B18" s="347" t="s">
        <v>112</v>
      </c>
      <c r="C18" s="351">
        <v>0.7</v>
      </c>
      <c r="D18" s="356" t="s">
        <v>113</v>
      </c>
      <c r="E18" s="354" t="s">
        <v>304</v>
      </c>
      <c r="F18" s="355" t="s">
        <v>309</v>
      </c>
      <c r="G18" s="355" t="s">
        <v>334</v>
      </c>
      <c r="H18" s="615" t="s">
        <v>547</v>
      </c>
      <c r="I18" s="615" t="s">
        <v>553</v>
      </c>
      <c r="J18" s="347" t="s">
        <v>38</v>
      </c>
      <c r="K18" s="347">
        <v>7283</v>
      </c>
      <c r="L18" s="351">
        <v>1</v>
      </c>
      <c r="M18" s="351">
        <v>1</v>
      </c>
      <c r="N18" s="351">
        <v>1</v>
      </c>
      <c r="O18" s="351">
        <v>1</v>
      </c>
      <c r="P18" s="621" t="s">
        <v>519</v>
      </c>
      <c r="Q18" s="356" t="s">
        <v>215</v>
      </c>
      <c r="R18" s="354" t="s">
        <v>214</v>
      </c>
      <c r="S18" s="471" t="s">
        <v>45</v>
      </c>
      <c r="T18" s="471" t="s">
        <v>43</v>
      </c>
      <c r="U18" s="275" t="str">
        <f t="shared" ref="U18:AF18" si="9">IF(U16=0,"",U17/U16)</f>
        <v/>
      </c>
      <c r="V18" s="275" t="str">
        <f t="shared" si="9"/>
        <v/>
      </c>
      <c r="W18" s="275">
        <f t="shared" si="9"/>
        <v>0.33333333333333331</v>
      </c>
      <c r="X18" s="275" t="str">
        <f t="shared" si="9"/>
        <v/>
      </c>
      <c r="Y18" s="275" t="str">
        <f t="shared" si="9"/>
        <v/>
      </c>
      <c r="Z18" s="275">
        <f t="shared" si="9"/>
        <v>0.66666666666666663</v>
      </c>
      <c r="AA18" s="275" t="str">
        <f t="shared" si="9"/>
        <v/>
      </c>
      <c r="AB18" s="275" t="str">
        <f t="shared" si="9"/>
        <v/>
      </c>
      <c r="AC18" s="275">
        <f t="shared" si="9"/>
        <v>0</v>
      </c>
      <c r="AD18" s="275" t="str">
        <f t="shared" si="9"/>
        <v/>
      </c>
      <c r="AE18" s="275" t="str">
        <f t="shared" si="9"/>
        <v/>
      </c>
      <c r="AF18" s="275">
        <f t="shared" si="9"/>
        <v>0</v>
      </c>
      <c r="AG18" s="472">
        <f t="shared" ref="AG18" si="10">IF(AG16=0,"",AG17/AG16)</f>
        <v>0.7</v>
      </c>
      <c r="AH18" s="345" t="str">
        <f t="shared" ref="AH18:AO18" si="11">IF(AH$8&lt;=$AJ$8,IF(OR(AH16="",AH17=""),"",AH17/AH16),"")</f>
        <v/>
      </c>
      <c r="AI18" s="345" t="str">
        <f t="shared" si="11"/>
        <v/>
      </c>
      <c r="AJ18" s="626">
        <f t="shared" si="11"/>
        <v>0.66666666666666663</v>
      </c>
      <c r="AK18" s="345">
        <f t="shared" si="11"/>
        <v>1</v>
      </c>
      <c r="AL18" s="345">
        <f t="shared" si="11"/>
        <v>1.6666666666666667</v>
      </c>
      <c r="AM18" s="345">
        <f t="shared" si="11"/>
        <v>1.1666666666666667</v>
      </c>
      <c r="AN18" s="345">
        <f t="shared" si="11"/>
        <v>1.1666666666666667</v>
      </c>
      <c r="AO18" s="345">
        <f t="shared" si="11"/>
        <v>1.1666666666666667</v>
      </c>
      <c r="AP18" s="345">
        <f>IF(AP$5&lt;=$AJ$5,IF(OR(AP16="",AP17=""),"",AP17/AP16),"")</f>
        <v>0.77777777777777779</v>
      </c>
      <c r="AQ18" s="345">
        <f t="shared" ref="AQ18" si="12">IF(AQ$5&lt;=$AJ$5,IF(OR(AQ16="",AQ17=""),"",AQ17/AQ16),"")</f>
        <v>0.77777777777777779</v>
      </c>
      <c r="AR18" s="345">
        <f t="shared" ref="AR18" si="13">IF(AR$5&lt;=$AJ$5,IF(OR(AR16="",AR17=""),"",AR17/AR16),"")</f>
        <v>0.77777777777777779</v>
      </c>
      <c r="AS18" s="609">
        <f t="shared" ref="AS18" si="14">IF(AS$5&lt;=$AJ$5,IF(OR(AS16="",AS17=""),"",AS17/AS16),"")</f>
        <v>0.7</v>
      </c>
      <c r="AT18" s="412"/>
      <c r="AU18" s="34"/>
      <c r="AV18" s="390"/>
      <c r="AW18" s="390"/>
      <c r="AX18" s="368"/>
      <c r="AY18" s="368"/>
      <c r="AZ18" s="368"/>
      <c r="BA18" s="368"/>
      <c r="BB18" s="653"/>
      <c r="BC18" s="653"/>
      <c r="BD18" s="368"/>
      <c r="BE18" s="368"/>
      <c r="BF18" s="368"/>
      <c r="BG18" s="368"/>
      <c r="BH18" s="368"/>
      <c r="BI18" s="368"/>
      <c r="BJ18" s="368"/>
      <c r="BK18" s="368"/>
      <c r="BL18" s="368"/>
      <c r="BM18" s="368"/>
      <c r="BN18" s="368"/>
      <c r="BO18" s="368"/>
      <c r="BP18" s="368"/>
      <c r="BQ18" s="368"/>
      <c r="BR18" s="619" t="s">
        <v>525</v>
      </c>
      <c r="BT18" s="623" t="s">
        <v>555</v>
      </c>
    </row>
    <row r="19" spans="1:72" ht="27" customHeight="1" x14ac:dyDescent="0.2">
      <c r="A19" s="457" t="s">
        <v>240</v>
      </c>
      <c r="B19" s="431" t="s">
        <v>112</v>
      </c>
      <c r="C19" s="435">
        <v>0.7</v>
      </c>
      <c r="D19" s="458" t="s">
        <v>113</v>
      </c>
      <c r="E19" s="457" t="s">
        <v>304</v>
      </c>
      <c r="F19" s="426" t="s">
        <v>310</v>
      </c>
      <c r="G19" s="426" t="s">
        <v>335</v>
      </c>
      <c r="H19" s="615" t="s">
        <v>547</v>
      </c>
      <c r="I19" s="615" t="s">
        <v>551</v>
      </c>
      <c r="J19" s="431" t="s">
        <v>38</v>
      </c>
      <c r="K19" s="431">
        <v>3</v>
      </c>
      <c r="L19" s="448">
        <v>3</v>
      </c>
      <c r="M19" s="450">
        <v>1</v>
      </c>
      <c r="N19" s="450">
        <v>1</v>
      </c>
      <c r="O19" s="450">
        <v>1</v>
      </c>
      <c r="P19" s="621" t="s">
        <v>519</v>
      </c>
      <c r="Q19" s="459" t="s">
        <v>363</v>
      </c>
      <c r="R19" s="457" t="s">
        <v>49</v>
      </c>
      <c r="S19" s="604" t="s">
        <v>40</v>
      </c>
      <c r="T19" s="604" t="s">
        <v>41</v>
      </c>
      <c r="U19" s="19"/>
      <c r="V19" s="19">
        <v>1</v>
      </c>
      <c r="W19" s="19">
        <v>2</v>
      </c>
      <c r="X19" s="19">
        <v>2</v>
      </c>
      <c r="Y19" s="19">
        <v>2</v>
      </c>
      <c r="Z19" s="19">
        <v>2</v>
      </c>
      <c r="AA19" s="19">
        <v>2</v>
      </c>
      <c r="AB19" s="23">
        <v>2</v>
      </c>
      <c r="AC19" s="23">
        <v>2</v>
      </c>
      <c r="AD19" s="23">
        <v>2</v>
      </c>
      <c r="AE19" s="23">
        <v>2</v>
      </c>
      <c r="AF19" s="23">
        <v>1</v>
      </c>
      <c r="AG19" s="468">
        <f>SUM(U19:AF19)</f>
        <v>20</v>
      </c>
      <c r="AH19" s="34" t="str">
        <f>IF(AH$5&lt;=$U$8,IF(SUM($U19:U19)=0,"",SUM($U19:U19)),"")</f>
        <v/>
      </c>
      <c r="AI19" s="34">
        <f>IF(AI$5&lt;=$U$8,IF(SUM($U19:V19)=0,"",SUM($U19:V19)),"")</f>
        <v>1</v>
      </c>
      <c r="AJ19" s="34">
        <f>IF(AJ$5&lt;=$U$8,IF(SUM($U19:W19)=0,"",SUM($U19:W19)),"")</f>
        <v>3</v>
      </c>
      <c r="AK19" s="34">
        <f>IF(AK$5&lt;=$U$8,IF(SUM($U19:X19)=0,"",SUM($U19:X19)),"")</f>
        <v>5</v>
      </c>
      <c r="AL19" s="34">
        <f>IF(AL$5&lt;=$U$8,IF(SUM($U19:Y19)=0,"",SUM($U19:Y19)),"")</f>
        <v>7</v>
      </c>
      <c r="AM19" s="34">
        <f>IF(AM$5&lt;=$U$8,IF(SUM($U19:Z19)=0,"",SUM($U19:Z19)),"")</f>
        <v>9</v>
      </c>
      <c r="AN19" s="34">
        <f>IF(AN$5&lt;=$U$8,IF(SUM($U19:AA19)=0,"",SUM($U19:AA19)),"")</f>
        <v>11</v>
      </c>
      <c r="AO19" s="34">
        <f>IF(AO$5&lt;=$U$8,IF(SUM($U19:AB19)=0,"",SUM($U19:AB19)),"")</f>
        <v>13</v>
      </c>
      <c r="AP19" s="34">
        <f>IF(AP$8&lt;=$U$8,IF(SUM($U19:AC19)=0,"",SUM($U19:AC19)),"")</f>
        <v>15</v>
      </c>
      <c r="AQ19" s="34">
        <f>IF(AQ$5&lt;=$U$8,IF(SUM($U19:AD19)=0,"",SUM($U19:AD19)),"")</f>
        <v>17</v>
      </c>
      <c r="AR19" s="34">
        <f>IF(AR$5&lt;=$U$8,IF(SUM($U19:AE19)=0,"",SUM($U19:AE19)),"")</f>
        <v>19</v>
      </c>
      <c r="AS19" s="608">
        <f>IF(AS$5&lt;=$U$8,IF(SUM($U19:AF19)=0,"",SUM($U19:AF19)),"")</f>
        <v>20</v>
      </c>
      <c r="AT19" s="412"/>
      <c r="AU19" s="34"/>
      <c r="AV19" s="390"/>
      <c r="AW19" s="390"/>
      <c r="AX19" s="364"/>
      <c r="AY19" s="364"/>
      <c r="AZ19" s="364"/>
      <c r="BA19" s="364"/>
      <c r="BB19" s="651"/>
      <c r="BC19" s="651"/>
      <c r="BD19" s="364"/>
      <c r="BE19" s="364"/>
      <c r="BF19" s="364"/>
      <c r="BG19" s="364"/>
      <c r="BH19" s="364"/>
      <c r="BI19" s="364"/>
      <c r="BJ19" s="364"/>
      <c r="BK19" s="364"/>
      <c r="BL19" s="364"/>
      <c r="BM19" s="364"/>
      <c r="BN19" s="364"/>
      <c r="BO19" s="364"/>
      <c r="BP19" s="364"/>
      <c r="BQ19" s="364"/>
      <c r="BR19" s="619" t="s">
        <v>526</v>
      </c>
      <c r="BT19" s="623" t="s">
        <v>557</v>
      </c>
    </row>
    <row r="20" spans="1:72" ht="27" customHeight="1" x14ac:dyDescent="0.2">
      <c r="A20" s="350" t="s">
        <v>240</v>
      </c>
      <c r="B20" s="424" t="s">
        <v>112</v>
      </c>
      <c r="C20" s="432">
        <v>0.7</v>
      </c>
      <c r="D20" s="359" t="s">
        <v>113</v>
      </c>
      <c r="E20" s="350" t="s">
        <v>304</v>
      </c>
      <c r="F20" s="428" t="s">
        <v>310</v>
      </c>
      <c r="G20" s="428" t="s">
        <v>335</v>
      </c>
      <c r="H20" s="615" t="s">
        <v>547</v>
      </c>
      <c r="I20" s="615" t="s">
        <v>551</v>
      </c>
      <c r="J20" s="424" t="s">
        <v>38</v>
      </c>
      <c r="K20" s="424">
        <v>3</v>
      </c>
      <c r="L20" s="395">
        <v>3</v>
      </c>
      <c r="M20" s="382">
        <v>1</v>
      </c>
      <c r="N20" s="382">
        <v>1</v>
      </c>
      <c r="O20" s="382">
        <v>1</v>
      </c>
      <c r="P20" s="622" t="s">
        <v>519</v>
      </c>
      <c r="Q20" s="410" t="s">
        <v>363</v>
      </c>
      <c r="R20" s="350" t="s">
        <v>49</v>
      </c>
      <c r="S20" s="7" t="s">
        <v>40</v>
      </c>
      <c r="T20" s="7" t="s">
        <v>42</v>
      </c>
      <c r="U20" s="348">
        <v>1</v>
      </c>
      <c r="V20" s="348">
        <v>4</v>
      </c>
      <c r="W20" s="348">
        <v>2</v>
      </c>
      <c r="X20" s="348">
        <v>4</v>
      </c>
      <c r="Y20" s="348">
        <v>2</v>
      </c>
      <c r="Z20" s="348">
        <v>2</v>
      </c>
      <c r="AA20" s="348"/>
      <c r="AB20" s="348"/>
      <c r="AC20" s="38"/>
      <c r="AD20" s="15"/>
      <c r="AE20" s="15"/>
      <c r="AF20" s="14"/>
      <c r="AG20" s="469">
        <f>SUM(U20:AF20)</f>
        <v>15</v>
      </c>
      <c r="AH20" s="34">
        <f>IF(AH$5&lt;=$U$8,IF(SUM($U20:U20)=0,"",SUM($U20:U20)),"")</f>
        <v>1</v>
      </c>
      <c r="AI20" s="34">
        <f>IF(AI$5&lt;=$U$8,IF(SUM($U20:V20)=0,"",SUM($U20:V20)),"")</f>
        <v>5</v>
      </c>
      <c r="AJ20" s="34">
        <f>IF(AJ$5&lt;=$U$8,IF(SUM($U20:W20)=0,"",SUM($U20:W20)),"")</f>
        <v>7</v>
      </c>
      <c r="AK20" s="34">
        <f>IF(AK$5&lt;=$U$8,IF(SUM($U20:X20)=0,"",SUM($U20:X20)),"")</f>
        <v>11</v>
      </c>
      <c r="AL20" s="34">
        <f>IF(AL$5&lt;=$U$8,IF(SUM($U20:Y20)=0,"",SUM($U20:Y20)),"")</f>
        <v>13</v>
      </c>
      <c r="AM20" s="34">
        <f>IF(AM$5&lt;=$U$8,IF(SUM($U20:Z20)=0,"",SUM($U20:Z20)),"")</f>
        <v>15</v>
      </c>
      <c r="AN20" s="34">
        <f>IF(AN$5&lt;=$U$8,IF(SUM($U20:AA20)=0,"",SUM($U20:AA20)),"")</f>
        <v>15</v>
      </c>
      <c r="AO20" s="34">
        <f>IF(AO$5&lt;=$U$8,IF(SUM($U20:AB20)=0,"",SUM($U20:AB20)),"")</f>
        <v>15</v>
      </c>
      <c r="AP20" s="34">
        <f>IF(AP$5&lt;=$U$8,IF(SUM($U20:AC20)=0,"",SUM($U20:AC20)),"")</f>
        <v>15</v>
      </c>
      <c r="AQ20" s="34">
        <f>IF(AQ$5&lt;=$U$8,IF(SUM($U20:AD20)=0,"",SUM($U20:AD20)),"")</f>
        <v>15</v>
      </c>
      <c r="AR20" s="34">
        <f>IF(AR$5&lt;=$U$8,IF(SUM($U20:AE20)=0,"",SUM($U20:AE20)),"")</f>
        <v>15</v>
      </c>
      <c r="AS20" s="608">
        <f>IF(AS$5&lt;=$U$8,IF(SUM($U20:AF20)=0,"",SUM($U20:AF20)),"")</f>
        <v>15</v>
      </c>
      <c r="AT20" s="412" t="s">
        <v>389</v>
      </c>
      <c r="AU20" s="34" t="s">
        <v>390</v>
      </c>
      <c r="AV20" s="34" t="s">
        <v>389</v>
      </c>
      <c r="AW20" s="390" t="s">
        <v>451</v>
      </c>
      <c r="AX20" s="592" t="s">
        <v>473</v>
      </c>
      <c r="AY20" s="592" t="s">
        <v>474</v>
      </c>
      <c r="AZ20" s="629" t="s">
        <v>473</v>
      </c>
      <c r="BA20" s="17" t="s">
        <v>575</v>
      </c>
      <c r="BB20" s="17" t="s">
        <v>389</v>
      </c>
      <c r="BC20" s="17" t="s">
        <v>634</v>
      </c>
      <c r="BD20" s="664" t="s">
        <v>677</v>
      </c>
      <c r="BE20" s="17" t="s">
        <v>678</v>
      </c>
      <c r="BF20" s="364"/>
      <c r="BG20" s="364"/>
      <c r="BH20" s="364"/>
      <c r="BI20" s="364"/>
      <c r="BJ20" s="364"/>
      <c r="BK20" s="364"/>
      <c r="BL20" s="364"/>
      <c r="BM20" s="364"/>
      <c r="BN20" s="364"/>
      <c r="BO20" s="364"/>
      <c r="BP20" s="364"/>
      <c r="BQ20" s="364"/>
      <c r="BR20" s="619" t="s">
        <v>527</v>
      </c>
      <c r="BT20" s="623" t="s">
        <v>558</v>
      </c>
    </row>
    <row r="21" spans="1:72" ht="27" customHeight="1" thickBot="1" x14ac:dyDescent="0.25">
      <c r="A21" s="350" t="s">
        <v>240</v>
      </c>
      <c r="B21" s="424" t="s">
        <v>112</v>
      </c>
      <c r="C21" s="432">
        <v>0.7</v>
      </c>
      <c r="D21" s="359" t="s">
        <v>113</v>
      </c>
      <c r="E21" s="350" t="s">
        <v>304</v>
      </c>
      <c r="F21" s="428" t="s">
        <v>310</v>
      </c>
      <c r="G21" s="428" t="s">
        <v>335</v>
      </c>
      <c r="H21" s="615" t="s">
        <v>547</v>
      </c>
      <c r="I21" s="615" t="s">
        <v>551</v>
      </c>
      <c r="J21" s="424" t="s">
        <v>38</v>
      </c>
      <c r="K21" s="424">
        <v>3</v>
      </c>
      <c r="L21" s="395">
        <v>3</v>
      </c>
      <c r="M21" s="382">
        <v>1</v>
      </c>
      <c r="N21" s="382">
        <v>1</v>
      </c>
      <c r="O21" s="382">
        <v>1</v>
      </c>
      <c r="P21" s="622" t="s">
        <v>519</v>
      </c>
      <c r="Q21" s="410" t="s">
        <v>363</v>
      </c>
      <c r="R21" s="350" t="s">
        <v>49</v>
      </c>
      <c r="S21" s="7" t="s">
        <v>40</v>
      </c>
      <c r="T21" s="7" t="s">
        <v>43</v>
      </c>
      <c r="U21" s="275" t="str">
        <f t="shared" ref="U21:AF21" si="15">IF(U19=0,"",U20/U19)</f>
        <v/>
      </c>
      <c r="V21" s="275">
        <f t="shared" si="15"/>
        <v>4</v>
      </c>
      <c r="W21" s="275">
        <f t="shared" si="15"/>
        <v>1</v>
      </c>
      <c r="X21" s="275">
        <f t="shared" si="15"/>
        <v>2</v>
      </c>
      <c r="Y21" s="275">
        <f t="shared" si="15"/>
        <v>1</v>
      </c>
      <c r="Z21" s="275">
        <f t="shared" si="15"/>
        <v>1</v>
      </c>
      <c r="AA21" s="275">
        <f t="shared" si="15"/>
        <v>0</v>
      </c>
      <c r="AB21" s="275">
        <f t="shared" si="15"/>
        <v>0</v>
      </c>
      <c r="AC21" s="275">
        <f t="shared" si="15"/>
        <v>0</v>
      </c>
      <c r="AD21" s="275">
        <f t="shared" si="15"/>
        <v>0</v>
      </c>
      <c r="AE21" s="275">
        <f t="shared" si="15"/>
        <v>0</v>
      </c>
      <c r="AF21" s="275">
        <f t="shared" si="15"/>
        <v>0</v>
      </c>
      <c r="AG21" s="482">
        <f t="shared" ref="AG21" si="16">IF(AG19=0,"",AG20/AG19)</f>
        <v>0.75</v>
      </c>
      <c r="AH21" s="345" t="str">
        <f>IF(AH$8&lt;=$AJ$8,IF(OR(AH19="",AH20=""),"",AH20/AH19),"")</f>
        <v/>
      </c>
      <c r="AI21" s="345">
        <f t="shared" ref="AI21:AO21" si="17">IF(AI$8&lt;=$AJ$8,IF(OR(AI19="",AI20=""),"",AI20/AI19),"")</f>
        <v>5</v>
      </c>
      <c r="AJ21" s="345">
        <f t="shared" si="17"/>
        <v>2.3333333333333335</v>
      </c>
      <c r="AK21" s="345">
        <f t="shared" si="17"/>
        <v>2.2000000000000002</v>
      </c>
      <c r="AL21" s="345">
        <f t="shared" si="17"/>
        <v>1.8571428571428572</v>
      </c>
      <c r="AM21" s="345">
        <f t="shared" si="17"/>
        <v>1.6666666666666667</v>
      </c>
      <c r="AN21" s="345">
        <f t="shared" si="17"/>
        <v>1.3636363636363635</v>
      </c>
      <c r="AO21" s="345">
        <f t="shared" si="17"/>
        <v>1.1538461538461537</v>
      </c>
      <c r="AP21" s="345">
        <f>IF(AP$5&lt;=$AJ$5,IF(OR(AP19="",AP20=""),"",AP20/AP19),"")</f>
        <v>1</v>
      </c>
      <c r="AQ21" s="345">
        <f t="shared" ref="AQ21" si="18">IF(AQ$5&lt;=$AJ$5,IF(OR(AQ19="",AQ20=""),"",AQ20/AQ19),"")</f>
        <v>0.88235294117647056</v>
      </c>
      <c r="AR21" s="345">
        <f t="shared" ref="AR21" si="19">IF(AR$5&lt;=$AJ$5,IF(OR(AR19="",AR20=""),"",AR20/AR19),"")</f>
        <v>0.78947368421052633</v>
      </c>
      <c r="AS21" s="609">
        <f t="shared" ref="AS21" si="20">IF(AS$5&lt;=$AJ$5,IF(OR(AS19="",AS20=""),"",AS20/AS19),"")</f>
        <v>0.75</v>
      </c>
      <c r="AT21" s="412"/>
      <c r="AU21" s="34"/>
      <c r="AV21" s="390"/>
      <c r="AW21" s="390"/>
      <c r="AX21" s="364"/>
      <c r="AY21" s="364"/>
      <c r="AZ21" s="364"/>
      <c r="BA21" s="364"/>
      <c r="BB21" s="651"/>
      <c r="BC21" s="651"/>
      <c r="BD21" s="364"/>
      <c r="BE21" s="364"/>
      <c r="BF21" s="364"/>
      <c r="BG21" s="364"/>
      <c r="BH21" s="364"/>
      <c r="BI21" s="364"/>
      <c r="BJ21" s="364"/>
      <c r="BK21" s="364"/>
      <c r="BL21" s="364"/>
      <c r="BM21" s="364"/>
      <c r="BN21" s="364"/>
      <c r="BO21" s="364"/>
      <c r="BP21" s="364"/>
      <c r="BQ21" s="364"/>
      <c r="BR21" s="619" t="s">
        <v>528</v>
      </c>
      <c r="BT21" s="623" t="s">
        <v>561</v>
      </c>
    </row>
    <row r="22" spans="1:72" ht="27" customHeight="1" x14ac:dyDescent="0.2">
      <c r="A22" s="350" t="s">
        <v>240</v>
      </c>
      <c r="B22" s="424" t="s">
        <v>112</v>
      </c>
      <c r="C22" s="432">
        <v>0.7</v>
      </c>
      <c r="D22" s="359" t="s">
        <v>113</v>
      </c>
      <c r="E22" s="350" t="s">
        <v>304</v>
      </c>
      <c r="F22" s="428" t="s">
        <v>310</v>
      </c>
      <c r="G22" s="428" t="s">
        <v>335</v>
      </c>
      <c r="H22" s="615" t="s">
        <v>547</v>
      </c>
      <c r="I22" s="615" t="s">
        <v>551</v>
      </c>
      <c r="J22" s="424" t="s">
        <v>38</v>
      </c>
      <c r="K22" s="424">
        <v>3</v>
      </c>
      <c r="L22" s="395">
        <v>3</v>
      </c>
      <c r="M22" s="382">
        <v>1</v>
      </c>
      <c r="N22" s="382">
        <v>1</v>
      </c>
      <c r="O22" s="382">
        <v>1</v>
      </c>
      <c r="P22" s="622" t="s">
        <v>519</v>
      </c>
      <c r="Q22" s="410" t="s">
        <v>363</v>
      </c>
      <c r="R22" s="350" t="s">
        <v>49</v>
      </c>
      <c r="S22" s="7" t="s">
        <v>44</v>
      </c>
      <c r="T22" s="7" t="s">
        <v>41</v>
      </c>
      <c r="U22" s="348">
        <v>1</v>
      </c>
      <c r="V22" s="348">
        <v>1</v>
      </c>
      <c r="W22" s="348">
        <v>2</v>
      </c>
      <c r="X22" s="348">
        <v>2</v>
      </c>
      <c r="Y22" s="348">
        <v>2</v>
      </c>
      <c r="Z22" s="348">
        <v>2</v>
      </c>
      <c r="AA22" s="348">
        <v>2</v>
      </c>
      <c r="AB22" s="348">
        <v>2</v>
      </c>
      <c r="AC22" s="348">
        <v>2</v>
      </c>
      <c r="AD22" s="348">
        <v>2</v>
      </c>
      <c r="AE22" s="348">
        <v>2</v>
      </c>
      <c r="AF22" s="35"/>
      <c r="AG22" s="468">
        <f>SUM(U22:AF22)</f>
        <v>20</v>
      </c>
      <c r="AH22" s="34">
        <f>IF(AH$5&lt;=$U$8,IF(SUM($U22:U22)=0,"",SUM($U22:U22)),"")</f>
        <v>1</v>
      </c>
      <c r="AI22" s="34">
        <f>IF(AI$5&lt;=$U$8,IF(SUM($U22:V22)=0,"",SUM($U22:V22)),"")</f>
        <v>2</v>
      </c>
      <c r="AJ22" s="34">
        <f>IF(AJ$5&lt;=$U$8,IF(SUM($U22:W22)=0,"",SUM($U22:W22)),"")</f>
        <v>4</v>
      </c>
      <c r="AK22" s="34">
        <f>IF(AK$5&lt;=$U$8,IF(SUM($U22:X22)=0,"",SUM($U22:X22)),"")</f>
        <v>6</v>
      </c>
      <c r="AL22" s="34">
        <f>IF(AL$5&lt;=$U$8,IF(SUM($U22:Y22)=0,"",SUM($U22:Y22)),"")</f>
        <v>8</v>
      </c>
      <c r="AM22" s="34">
        <f>IF(AM$5&lt;=$U$8,IF(SUM($U22:Z22)=0,"",SUM($U22:Z22)),"")</f>
        <v>10</v>
      </c>
      <c r="AN22" s="34">
        <f>IF(AN$5&lt;=$U$8,IF(SUM($U22:AA22)=0,"",SUM($U22:AA22)),"")</f>
        <v>12</v>
      </c>
      <c r="AO22" s="34">
        <f>IF(AO$5&lt;=$U$8,IF(SUM($U22:AB22)=0,"",SUM($U22:AB22)),"")</f>
        <v>14</v>
      </c>
      <c r="AP22" s="34">
        <f>IF(AP$8&lt;=$U$8,IF(SUM($U22:AC22)=0,"",SUM($U22:AC22)),"")</f>
        <v>16</v>
      </c>
      <c r="AQ22" s="34">
        <f>IF(AQ$5&lt;=$U$8,IF(SUM($U22:AD22)=0,"",SUM($U22:AD22)),"")</f>
        <v>18</v>
      </c>
      <c r="AR22" s="34">
        <f>IF(AR$5&lt;=$U$8,IF(SUM($U22:AE22)=0,"",SUM($U22:AE22)),"")</f>
        <v>20</v>
      </c>
      <c r="AS22" s="608">
        <f>IF(AS$5&lt;=$U$8,IF(SUM($U22:AF22)=0,"",SUM($U22:AF22)),"")</f>
        <v>20</v>
      </c>
      <c r="AT22" s="412"/>
      <c r="AU22" s="391"/>
      <c r="AV22" s="390"/>
      <c r="AW22" s="390"/>
      <c r="AX22" s="364"/>
      <c r="AY22" s="364"/>
      <c r="AZ22" s="364"/>
      <c r="BA22" s="364"/>
      <c r="BB22" s="651"/>
      <c r="BC22" s="651"/>
      <c r="BD22" s="364"/>
      <c r="BE22" s="364"/>
      <c r="BF22" s="364"/>
      <c r="BG22" s="364"/>
      <c r="BH22" s="364"/>
      <c r="BI22" s="364"/>
      <c r="BJ22" s="364"/>
      <c r="BK22" s="364"/>
      <c r="BL22" s="364"/>
      <c r="BM22" s="364"/>
      <c r="BN22" s="364"/>
      <c r="BO22" s="364"/>
      <c r="BP22" s="364"/>
      <c r="BQ22" s="364"/>
      <c r="BR22" s="619" t="s">
        <v>529</v>
      </c>
      <c r="BT22" s="623" t="s">
        <v>562</v>
      </c>
    </row>
    <row r="23" spans="1:72" ht="27" customHeight="1" x14ac:dyDescent="0.2">
      <c r="A23" s="350" t="s">
        <v>240</v>
      </c>
      <c r="B23" s="424" t="s">
        <v>112</v>
      </c>
      <c r="C23" s="432">
        <v>0.7</v>
      </c>
      <c r="D23" s="359" t="s">
        <v>113</v>
      </c>
      <c r="E23" s="350" t="s">
        <v>304</v>
      </c>
      <c r="F23" s="428" t="s">
        <v>310</v>
      </c>
      <c r="G23" s="428" t="s">
        <v>335</v>
      </c>
      <c r="H23" s="615" t="s">
        <v>547</v>
      </c>
      <c r="I23" s="615" t="s">
        <v>551</v>
      </c>
      <c r="J23" s="424" t="s">
        <v>38</v>
      </c>
      <c r="K23" s="424">
        <v>3</v>
      </c>
      <c r="L23" s="395">
        <v>3</v>
      </c>
      <c r="M23" s="382">
        <v>1</v>
      </c>
      <c r="N23" s="382">
        <v>1</v>
      </c>
      <c r="O23" s="382">
        <v>1</v>
      </c>
      <c r="P23" s="622" t="s">
        <v>519</v>
      </c>
      <c r="Q23" s="410" t="s">
        <v>363</v>
      </c>
      <c r="R23" s="350" t="s">
        <v>49</v>
      </c>
      <c r="S23" s="7" t="s">
        <v>44</v>
      </c>
      <c r="T23" s="7" t="s">
        <v>42</v>
      </c>
      <c r="U23" s="348">
        <v>4</v>
      </c>
      <c r="V23" s="348">
        <v>8</v>
      </c>
      <c r="W23" s="348">
        <v>6</v>
      </c>
      <c r="X23" s="34">
        <v>6</v>
      </c>
      <c r="Y23" s="348">
        <v>4</v>
      </c>
      <c r="Z23" s="348">
        <v>2</v>
      </c>
      <c r="AA23" s="348"/>
      <c r="AB23" s="348"/>
      <c r="AC23" s="348"/>
      <c r="AD23" s="348"/>
      <c r="AE23" s="348"/>
      <c r="AF23" s="396"/>
      <c r="AG23" s="469">
        <f>SUM(U23:AF23)</f>
        <v>30</v>
      </c>
      <c r="AH23" s="34">
        <f>IF(AH$5&lt;=$U$8,IF(SUM($U23:U23)=0,"",SUM($U23:U23)),"")</f>
        <v>4</v>
      </c>
      <c r="AI23" s="34">
        <f>IF(AI$5&lt;=$U$8,IF(SUM($U23:V23)=0,"",SUM($U23:V23)),"")</f>
        <v>12</v>
      </c>
      <c r="AJ23" s="34">
        <f>IF(AJ$5&lt;=$U$8,IF(SUM($U23:W23)=0,"",SUM($U23:W23)),"")</f>
        <v>18</v>
      </c>
      <c r="AK23" s="34">
        <f>IF(AK$5&lt;=$U$8,IF(SUM($U23:X23)=0,"",SUM($U23:X23)),"")</f>
        <v>24</v>
      </c>
      <c r="AL23" s="34">
        <f>IF(AL$5&lt;=$U$8,IF(SUM($U23:Y23)=0,"",SUM($U23:Y23)),"")</f>
        <v>28</v>
      </c>
      <c r="AM23" s="34">
        <f>IF(AM$5&lt;=$U$8,IF(SUM($U23:Z23)=0,"",SUM($U23:Z23)),"")</f>
        <v>30</v>
      </c>
      <c r="AN23" s="34">
        <f>IF(AN$5&lt;=$U$8,IF(SUM($U23:AA23)=0,"",SUM($U23:AA23)),"")</f>
        <v>30</v>
      </c>
      <c r="AO23" s="34">
        <f>IF(AO$5&lt;=$U$8,IF(SUM($U23:AB23)=0,"",SUM($U23:AB23)),"")</f>
        <v>30</v>
      </c>
      <c r="AP23" s="34">
        <f>IF(AP$5&lt;=$U$8,IF(SUM($U23:AC23)=0,"",SUM($U23:AC23)),"")</f>
        <v>30</v>
      </c>
      <c r="AQ23" s="34">
        <f>IF(AQ$5&lt;=$U$8,IF(SUM($U23:AD23)=0,"",SUM($U23:AD23)),"")</f>
        <v>30</v>
      </c>
      <c r="AR23" s="34">
        <f>IF(AR$5&lt;=$U$8,IF(SUM($U23:AE23)=0,"",SUM($U23:AE23)),"")</f>
        <v>30</v>
      </c>
      <c r="AS23" s="608">
        <f>IF(AS$5&lt;=$U$8,IF(SUM($U23:AF23)=0,"",SUM($U23:AF23)),"")</f>
        <v>30</v>
      </c>
      <c r="AT23" s="562" t="s">
        <v>400</v>
      </c>
      <c r="AU23" s="563" t="s">
        <v>401</v>
      </c>
      <c r="AV23" s="576" t="s">
        <v>452</v>
      </c>
      <c r="AW23" s="577" t="s">
        <v>453</v>
      </c>
      <c r="AX23" s="574" t="s">
        <v>498</v>
      </c>
      <c r="AY23" s="578" t="s">
        <v>497</v>
      </c>
      <c r="AZ23" s="574" t="s">
        <v>597</v>
      </c>
      <c r="BA23" s="578" t="s">
        <v>596</v>
      </c>
      <c r="BB23" s="574" t="s">
        <v>647</v>
      </c>
      <c r="BC23" s="578" t="s">
        <v>648</v>
      </c>
      <c r="BD23" s="574" t="s">
        <v>706</v>
      </c>
      <c r="BE23" s="578" t="s">
        <v>707</v>
      </c>
      <c r="BF23" s="299"/>
      <c r="BG23" s="357"/>
      <c r="BH23" s="299"/>
      <c r="BI23" s="357"/>
      <c r="BJ23" s="299"/>
      <c r="BK23" s="357"/>
      <c r="BL23" s="299"/>
      <c r="BM23" s="357"/>
      <c r="BN23" s="299"/>
      <c r="BO23" s="357"/>
      <c r="BP23" s="299"/>
      <c r="BQ23" s="357"/>
      <c r="BR23" s="619" t="s">
        <v>530</v>
      </c>
      <c r="BT23" s="623" t="s">
        <v>563</v>
      </c>
    </row>
    <row r="24" spans="1:72" ht="27" customHeight="1" thickBot="1" x14ac:dyDescent="0.25">
      <c r="A24" s="350" t="s">
        <v>240</v>
      </c>
      <c r="B24" s="424" t="s">
        <v>112</v>
      </c>
      <c r="C24" s="432">
        <v>0.7</v>
      </c>
      <c r="D24" s="359" t="s">
        <v>113</v>
      </c>
      <c r="E24" s="350" t="s">
        <v>304</v>
      </c>
      <c r="F24" s="428" t="s">
        <v>310</v>
      </c>
      <c r="G24" s="428" t="s">
        <v>335</v>
      </c>
      <c r="H24" s="615" t="s">
        <v>547</v>
      </c>
      <c r="I24" s="615" t="s">
        <v>551</v>
      </c>
      <c r="J24" s="424" t="s">
        <v>38</v>
      </c>
      <c r="K24" s="424">
        <v>3</v>
      </c>
      <c r="L24" s="395">
        <v>3</v>
      </c>
      <c r="M24" s="382">
        <v>1</v>
      </c>
      <c r="N24" s="382">
        <v>1</v>
      </c>
      <c r="O24" s="382">
        <v>1</v>
      </c>
      <c r="P24" s="622" t="s">
        <v>519</v>
      </c>
      <c r="Q24" s="410" t="s">
        <v>363</v>
      </c>
      <c r="R24" s="350" t="s">
        <v>49</v>
      </c>
      <c r="S24" s="7" t="s">
        <v>44</v>
      </c>
      <c r="T24" s="7" t="s">
        <v>43</v>
      </c>
      <c r="U24" s="275">
        <f t="shared" ref="U24:AF24" si="21">IF(U22=0,"",U23/U22)</f>
        <v>4</v>
      </c>
      <c r="V24" s="275">
        <f t="shared" si="21"/>
        <v>8</v>
      </c>
      <c r="W24" s="275">
        <f t="shared" si="21"/>
        <v>3</v>
      </c>
      <c r="X24" s="275">
        <f t="shared" si="21"/>
        <v>3</v>
      </c>
      <c r="Y24" s="275">
        <f t="shared" si="21"/>
        <v>2</v>
      </c>
      <c r="Z24" s="275">
        <f t="shared" si="21"/>
        <v>1</v>
      </c>
      <c r="AA24" s="275">
        <f t="shared" si="21"/>
        <v>0</v>
      </c>
      <c r="AB24" s="275">
        <f t="shared" si="21"/>
        <v>0</v>
      </c>
      <c r="AC24" s="275">
        <f t="shared" si="21"/>
        <v>0</v>
      </c>
      <c r="AD24" s="275">
        <f t="shared" si="21"/>
        <v>0</v>
      </c>
      <c r="AE24" s="275">
        <f t="shared" si="21"/>
        <v>0</v>
      </c>
      <c r="AF24" s="275" t="str">
        <f t="shared" si="21"/>
        <v/>
      </c>
      <c r="AG24" s="482">
        <f t="shared" ref="AG24" si="22">IF(AG22=0,"",AG23/AG22)</f>
        <v>1.5</v>
      </c>
      <c r="AH24" s="345">
        <f>IF(AH$8&lt;=$AJ$8,IF(OR(AH22="",AH23=""),"",AH23/AH22),"")</f>
        <v>4</v>
      </c>
      <c r="AI24" s="345">
        <f t="shared" ref="AI24:AO24" si="23">IF(AI$8&lt;=$AJ$8,IF(OR(AI22="",AI23=""),"",AI23/AI22),"")</f>
        <v>6</v>
      </c>
      <c r="AJ24" s="626">
        <f t="shared" si="23"/>
        <v>4.5</v>
      </c>
      <c r="AK24" s="345">
        <f t="shared" si="23"/>
        <v>4</v>
      </c>
      <c r="AL24" s="345">
        <f t="shared" si="23"/>
        <v>3.5</v>
      </c>
      <c r="AM24" s="345">
        <f t="shared" si="23"/>
        <v>3</v>
      </c>
      <c r="AN24" s="345">
        <f t="shared" si="23"/>
        <v>2.5</v>
      </c>
      <c r="AO24" s="345">
        <f t="shared" si="23"/>
        <v>2.1428571428571428</v>
      </c>
      <c r="AP24" s="345">
        <f>IF(AP$5&lt;=$AJ$5,IF(OR(AP22="",AP23=""),"",AP23/AP22),"")</f>
        <v>1.875</v>
      </c>
      <c r="AQ24" s="345">
        <f t="shared" ref="AQ24" si="24">IF(AQ$5&lt;=$AJ$5,IF(OR(AQ22="",AQ23=""),"",AQ23/AQ22),"")</f>
        <v>1.6666666666666667</v>
      </c>
      <c r="AR24" s="345">
        <f t="shared" ref="AR24" si="25">IF(AR$5&lt;=$AJ$5,IF(OR(AR22="",AR23=""),"",AR23/AR22),"")</f>
        <v>1.5</v>
      </c>
      <c r="AS24" s="609">
        <f t="shared" ref="AS24" si="26">IF(AS$5&lt;=$AJ$5,IF(OR(AS22="",AS23=""),"",AS23/AS22),"")</f>
        <v>1.5</v>
      </c>
      <c r="AT24" s="412"/>
      <c r="AU24" s="391"/>
      <c r="AV24" s="390"/>
      <c r="AW24" s="390"/>
      <c r="AX24" s="364"/>
      <c r="AY24" s="364"/>
      <c r="AZ24" s="364"/>
      <c r="BA24" s="364"/>
      <c r="BB24" s="651"/>
      <c r="BC24" s="651"/>
      <c r="BD24" s="364"/>
      <c r="BE24" s="364"/>
      <c r="BF24" s="364"/>
      <c r="BG24" s="364"/>
      <c r="BH24" s="364"/>
      <c r="BI24" s="364"/>
      <c r="BJ24" s="364"/>
      <c r="BK24" s="364"/>
      <c r="BL24" s="364"/>
      <c r="BM24" s="364"/>
      <c r="BN24" s="364"/>
      <c r="BO24" s="364"/>
      <c r="BP24" s="364"/>
      <c r="BQ24" s="364"/>
      <c r="BR24" s="619" t="s">
        <v>531</v>
      </c>
      <c r="BT24" s="623" t="s">
        <v>564</v>
      </c>
    </row>
    <row r="25" spans="1:72" ht="27" customHeight="1" x14ac:dyDescent="0.25">
      <c r="A25" s="350" t="s">
        <v>240</v>
      </c>
      <c r="B25" s="424" t="s">
        <v>112</v>
      </c>
      <c r="C25" s="432">
        <v>0.7</v>
      </c>
      <c r="D25" s="359" t="s">
        <v>113</v>
      </c>
      <c r="E25" s="350" t="s">
        <v>304</v>
      </c>
      <c r="F25" s="428" t="s">
        <v>310</v>
      </c>
      <c r="G25" s="428" t="s">
        <v>335</v>
      </c>
      <c r="H25" s="615" t="s">
        <v>547</v>
      </c>
      <c r="I25" s="615" t="s">
        <v>551</v>
      </c>
      <c r="J25" s="424" t="s">
        <v>38</v>
      </c>
      <c r="K25" s="424">
        <v>3</v>
      </c>
      <c r="L25" s="395">
        <v>3</v>
      </c>
      <c r="M25" s="382">
        <v>1</v>
      </c>
      <c r="N25" s="382">
        <v>1</v>
      </c>
      <c r="O25" s="382">
        <v>1</v>
      </c>
      <c r="P25" s="622" t="s">
        <v>519</v>
      </c>
      <c r="Q25" s="410" t="s">
        <v>363</v>
      </c>
      <c r="R25" s="350" t="s">
        <v>49</v>
      </c>
      <c r="S25" s="7" t="s">
        <v>45</v>
      </c>
      <c r="T25" s="7" t="s">
        <v>41</v>
      </c>
      <c r="U25" s="35"/>
      <c r="V25" s="348">
        <v>2</v>
      </c>
      <c r="W25" s="348">
        <v>3</v>
      </c>
      <c r="X25" s="348">
        <v>2</v>
      </c>
      <c r="Y25" s="348">
        <v>2</v>
      </c>
      <c r="Z25" s="348">
        <v>3</v>
      </c>
      <c r="AA25" s="348">
        <v>3</v>
      </c>
      <c r="AB25" s="348">
        <v>3</v>
      </c>
      <c r="AC25" s="348">
        <v>3</v>
      </c>
      <c r="AD25" s="348">
        <v>3</v>
      </c>
      <c r="AE25" s="348">
        <v>3</v>
      </c>
      <c r="AF25" s="348">
        <v>3</v>
      </c>
      <c r="AG25" s="468">
        <f>SUM(U25:AF25)</f>
        <v>30</v>
      </c>
      <c r="AH25" s="34" t="str">
        <f>IF(AH$5&lt;=$U$8,IF(SUM($U25:U25)=0,"",SUM($U25:U25)),"")</f>
        <v/>
      </c>
      <c r="AI25" s="34">
        <f>IF(AI$5&lt;=$U$8,IF(SUM($U25:V25)=0,"",SUM($U25:V25)),"")</f>
        <v>2</v>
      </c>
      <c r="AJ25" s="34">
        <f>IF(AJ$5&lt;=$U$8,IF(SUM($U25:W25)=0,"",SUM($U25:W25)),"")</f>
        <v>5</v>
      </c>
      <c r="AK25" s="34">
        <f>IF(AK$5&lt;=$U$8,IF(SUM($U25:X25)=0,"",SUM($U25:X25)),"")</f>
        <v>7</v>
      </c>
      <c r="AL25" s="34">
        <f>IF(AL$5&lt;=$U$8,IF(SUM($U25:Y25)=0,"",SUM($U25:Y25)),"")</f>
        <v>9</v>
      </c>
      <c r="AM25" s="34">
        <f>IF(AM$5&lt;=$U$8,IF(SUM($U25:Z25)=0,"",SUM($U25:Z25)),"")</f>
        <v>12</v>
      </c>
      <c r="AN25" s="34">
        <f>IF(AN$5&lt;=$U$8,IF(SUM($U25:AA25)=0,"",SUM($U25:AA25)),"")</f>
        <v>15</v>
      </c>
      <c r="AO25" s="34">
        <f>IF(AO$5&lt;=$U$8,IF(SUM($U25:AB25)=0,"",SUM($U25:AB25)),"")</f>
        <v>18</v>
      </c>
      <c r="AP25" s="34">
        <f>IF(AP$8&lt;=$U$8,IF(SUM($U25:AC25)=0,"",SUM($U25:AC25)),"")</f>
        <v>21</v>
      </c>
      <c r="AQ25" s="34">
        <f>IF(AQ$5&lt;=$U$8,IF(SUM($U25:AD25)=0,"",SUM($U25:AD25)),"")</f>
        <v>24</v>
      </c>
      <c r="AR25" s="34">
        <f>IF(AR$5&lt;=$U$8,IF(SUM($U25:AE25)=0,"",SUM($U25:AE25)),"")</f>
        <v>27</v>
      </c>
      <c r="AS25" s="608">
        <f>IF(AS$5&lt;=$U$8,IF(SUM($U25:AF25)=0,"",SUM($U25:AF25)),"")</f>
        <v>30</v>
      </c>
      <c r="AT25" s="413"/>
      <c r="AU25" s="34"/>
      <c r="AV25" s="390"/>
      <c r="AW25" s="390"/>
      <c r="AX25" s="364"/>
      <c r="AY25" s="364"/>
      <c r="AZ25" s="364"/>
      <c r="BA25" s="364"/>
      <c r="BB25" s="651"/>
      <c r="BC25" s="651"/>
      <c r="BD25" s="364"/>
      <c r="BE25" s="364"/>
      <c r="BF25" s="364"/>
      <c r="BG25" s="364"/>
      <c r="BH25" s="364"/>
      <c r="BI25" s="364"/>
      <c r="BJ25" s="364"/>
      <c r="BK25" s="364"/>
      <c r="BL25" s="364"/>
      <c r="BM25" s="364"/>
      <c r="BN25" s="364"/>
      <c r="BO25" s="364"/>
      <c r="BP25" s="364"/>
      <c r="BQ25" s="364"/>
      <c r="BR25" s="620" t="s">
        <v>532</v>
      </c>
      <c r="BT25" s="623" t="s">
        <v>565</v>
      </c>
    </row>
    <row r="26" spans="1:72" ht="27" customHeight="1" x14ac:dyDescent="0.2">
      <c r="A26" s="350" t="s">
        <v>240</v>
      </c>
      <c r="B26" s="424" t="s">
        <v>112</v>
      </c>
      <c r="C26" s="432">
        <v>0.7</v>
      </c>
      <c r="D26" s="359" t="s">
        <v>113</v>
      </c>
      <c r="E26" s="350" t="s">
        <v>304</v>
      </c>
      <c r="F26" s="428" t="s">
        <v>310</v>
      </c>
      <c r="G26" s="428" t="s">
        <v>335</v>
      </c>
      <c r="H26" s="615" t="s">
        <v>547</v>
      </c>
      <c r="I26" s="615" t="s">
        <v>551</v>
      </c>
      <c r="J26" s="424" t="s">
        <v>38</v>
      </c>
      <c r="K26" s="424">
        <v>3</v>
      </c>
      <c r="L26" s="395">
        <v>3</v>
      </c>
      <c r="M26" s="382">
        <v>1</v>
      </c>
      <c r="N26" s="382">
        <v>1</v>
      </c>
      <c r="O26" s="382">
        <v>1</v>
      </c>
      <c r="P26" s="622" t="s">
        <v>519</v>
      </c>
      <c r="Q26" s="410" t="s">
        <v>363</v>
      </c>
      <c r="R26" s="350" t="s">
        <v>49</v>
      </c>
      <c r="S26" s="7" t="s">
        <v>45</v>
      </c>
      <c r="T26" s="7" t="s">
        <v>42</v>
      </c>
      <c r="U26" s="348">
        <v>5</v>
      </c>
      <c r="V26" s="348">
        <v>8</v>
      </c>
      <c r="W26" s="348">
        <v>5</v>
      </c>
      <c r="X26" s="348">
        <v>10</v>
      </c>
      <c r="Y26" s="348">
        <v>6</v>
      </c>
      <c r="Z26" s="348">
        <v>6</v>
      </c>
      <c r="AA26" s="348"/>
      <c r="AB26" s="348"/>
      <c r="AC26" s="348"/>
      <c r="AD26" s="348"/>
      <c r="AE26" s="348"/>
      <c r="AF26" s="396"/>
      <c r="AG26" s="469">
        <f>SUM(U26:AF26)</f>
        <v>40</v>
      </c>
      <c r="AH26" s="34">
        <f>IF(AH$5&lt;=$U$8,IF(SUM($U26:U26)=0,"",SUM($U26:U26)),"")</f>
        <v>5</v>
      </c>
      <c r="AI26" s="34">
        <f>IF(AI$5&lt;=$U$8,IF(SUM($U26:V26)=0,"",SUM($U26:V26)),"")</f>
        <v>13</v>
      </c>
      <c r="AJ26" s="34">
        <f>IF(AJ$5&lt;=$U$8,IF(SUM($U26:W26)=0,"",SUM($U26:W26)),"")</f>
        <v>18</v>
      </c>
      <c r="AK26" s="34">
        <f>IF(AK$5&lt;=$U$8,IF(SUM($U26:X26)=0,"",SUM($U26:X26)),"")</f>
        <v>28</v>
      </c>
      <c r="AL26" s="34">
        <f>IF(AL$5&lt;=$U$8,IF(SUM($U26:Y26)=0,"",SUM($U26:Y26)),"")</f>
        <v>34</v>
      </c>
      <c r="AM26" s="34">
        <f>IF(AM$5&lt;=$U$8,IF(SUM($U26:Z26)=0,"",SUM($U26:Z26)),"")</f>
        <v>40</v>
      </c>
      <c r="AN26" s="34">
        <f>IF(AN$5&lt;=$U$8,IF(SUM($U26:AA26)=0,"",SUM($U26:AA26)),"")</f>
        <v>40</v>
      </c>
      <c r="AO26" s="34">
        <f>IF(AO$5&lt;=$U$8,IF(SUM($U26:AB26)=0,"",SUM($U26:AB26)),"")</f>
        <v>40</v>
      </c>
      <c r="AP26" s="34">
        <f>IF(AP$5&lt;=$U$8,IF(SUM($U26:AC26)=0,"",SUM($U26:AC26)),"")</f>
        <v>40</v>
      </c>
      <c r="AQ26" s="34">
        <f>IF(AQ$5&lt;=$U$8,IF(SUM($U26:AD26)=0,"",SUM($U26:AD26)),"")</f>
        <v>40</v>
      </c>
      <c r="AR26" s="34">
        <f>IF(AR$5&lt;=$U$8,IF(SUM($U26:AE26)=0,"",SUM($U26:AE26)),"")</f>
        <v>40</v>
      </c>
      <c r="AS26" s="608">
        <f>IF(AS$5&lt;=$U$8,IF(SUM($U26:AF26)=0,"",SUM($U26:AF26)),"")</f>
        <v>40</v>
      </c>
      <c r="AT26" s="418" t="s">
        <v>380</v>
      </c>
      <c r="AU26" s="34" t="s">
        <v>379</v>
      </c>
      <c r="AV26" s="390"/>
      <c r="AW26" s="573" t="s">
        <v>461</v>
      </c>
      <c r="AX26" s="592" t="s">
        <v>380</v>
      </c>
      <c r="AY26" s="592" t="s">
        <v>488</v>
      </c>
      <c r="AZ26" s="629" t="s">
        <v>380</v>
      </c>
      <c r="BA26" s="629" t="s">
        <v>589</v>
      </c>
      <c r="BB26" s="651" t="s">
        <v>380</v>
      </c>
      <c r="BC26" s="651" t="s">
        <v>624</v>
      </c>
      <c r="BD26" s="664" t="s">
        <v>380</v>
      </c>
      <c r="BE26" s="664" t="s">
        <v>695</v>
      </c>
      <c r="BF26" s="364"/>
      <c r="BG26" s="364"/>
      <c r="BH26" s="364"/>
      <c r="BI26" s="364"/>
      <c r="BJ26" s="364"/>
      <c r="BK26" s="364"/>
      <c r="BL26" s="364"/>
      <c r="BM26" s="364"/>
      <c r="BN26" s="364"/>
      <c r="BO26" s="364"/>
      <c r="BP26" s="364"/>
      <c r="BQ26" s="364"/>
      <c r="BR26" s="619" t="s">
        <v>533</v>
      </c>
    </row>
    <row r="27" spans="1:72" ht="27" customHeight="1" thickBot="1" x14ac:dyDescent="0.25">
      <c r="A27" s="473" t="s">
        <v>240</v>
      </c>
      <c r="B27" s="429" t="s">
        <v>112</v>
      </c>
      <c r="C27" s="433">
        <v>0.7</v>
      </c>
      <c r="D27" s="474" t="s">
        <v>113</v>
      </c>
      <c r="E27" s="473" t="s">
        <v>304</v>
      </c>
      <c r="F27" s="425" t="s">
        <v>310</v>
      </c>
      <c r="G27" s="425" t="s">
        <v>335</v>
      </c>
      <c r="H27" s="615" t="s">
        <v>547</v>
      </c>
      <c r="I27" s="615" t="s">
        <v>551</v>
      </c>
      <c r="J27" s="429" t="s">
        <v>38</v>
      </c>
      <c r="K27" s="429">
        <v>3</v>
      </c>
      <c r="L27" s="447">
        <v>3</v>
      </c>
      <c r="M27" s="449">
        <v>1</v>
      </c>
      <c r="N27" s="449">
        <v>1</v>
      </c>
      <c r="O27" s="449">
        <v>1</v>
      </c>
      <c r="P27" s="622" t="s">
        <v>519</v>
      </c>
      <c r="Q27" s="475" t="s">
        <v>363</v>
      </c>
      <c r="R27" s="473" t="s">
        <v>49</v>
      </c>
      <c r="S27" s="603" t="s">
        <v>45</v>
      </c>
      <c r="T27" s="603" t="s">
        <v>43</v>
      </c>
      <c r="U27" s="275" t="str">
        <f t="shared" ref="U27:AF27" si="27">IF(U25=0,"",U26/U25)</f>
        <v/>
      </c>
      <c r="V27" s="275">
        <f t="shared" si="27"/>
        <v>4</v>
      </c>
      <c r="W27" s="275">
        <f t="shared" si="27"/>
        <v>1.6666666666666667</v>
      </c>
      <c r="X27" s="275">
        <f t="shared" si="27"/>
        <v>5</v>
      </c>
      <c r="Y27" s="275">
        <f t="shared" si="27"/>
        <v>3</v>
      </c>
      <c r="Z27" s="275">
        <f t="shared" si="27"/>
        <v>2</v>
      </c>
      <c r="AA27" s="275">
        <f t="shared" si="27"/>
        <v>0</v>
      </c>
      <c r="AB27" s="275">
        <f t="shared" si="27"/>
        <v>0</v>
      </c>
      <c r="AC27" s="275">
        <f t="shared" si="27"/>
        <v>0</v>
      </c>
      <c r="AD27" s="275">
        <f t="shared" si="27"/>
        <v>0</v>
      </c>
      <c r="AE27" s="275">
        <f t="shared" si="27"/>
        <v>0</v>
      </c>
      <c r="AF27" s="275">
        <f t="shared" si="27"/>
        <v>0</v>
      </c>
      <c r="AG27" s="531">
        <f>AG26/AG25</f>
        <v>1.3333333333333333</v>
      </c>
      <c r="AH27" s="345" t="str">
        <f>IF(AH$8&lt;=$AJ$8,IF(OR(AH25="",AH26=""),"",AH26/AH25),"")</f>
        <v/>
      </c>
      <c r="AI27" s="345">
        <f t="shared" ref="AI27:AO27" si="28">IF(AI$8&lt;=$AJ$8,IF(OR(AI25="",AI26=""),"",AI26/AI25),"")</f>
        <v>6.5</v>
      </c>
      <c r="AJ27" s="626">
        <f t="shared" si="28"/>
        <v>3.6</v>
      </c>
      <c r="AK27" s="345">
        <f t="shared" si="28"/>
        <v>4</v>
      </c>
      <c r="AL27" s="345">
        <f t="shared" si="28"/>
        <v>3.7777777777777777</v>
      </c>
      <c r="AM27" s="345">
        <f t="shared" si="28"/>
        <v>3.3333333333333335</v>
      </c>
      <c r="AN27" s="345">
        <f t="shared" si="28"/>
        <v>2.6666666666666665</v>
      </c>
      <c r="AO27" s="345">
        <f t="shared" si="28"/>
        <v>2.2222222222222223</v>
      </c>
      <c r="AP27" s="345">
        <f>IF(AP$5&lt;=$AJ$5,IF(OR(AP25="",AP26=""),"",AP26/AP25),"")</f>
        <v>1.9047619047619047</v>
      </c>
      <c r="AQ27" s="345">
        <f t="shared" ref="AQ27" si="29">IF(AQ$5&lt;=$AJ$5,IF(OR(AQ25="",AQ26=""),"",AQ26/AQ25),"")</f>
        <v>1.6666666666666667</v>
      </c>
      <c r="AR27" s="345">
        <f t="shared" ref="AR27" si="30">IF(AR$5&lt;=$AJ$5,IF(OR(AR25="",AR26=""),"",AR26/AR25),"")</f>
        <v>1.4814814814814814</v>
      </c>
      <c r="AS27" s="609">
        <f t="shared" ref="AS27" si="31">IF(AS$5&lt;=$AJ$5,IF(OR(AS25="",AS26=""),"",AS26/AS25),"")</f>
        <v>1.3333333333333333</v>
      </c>
      <c r="AT27" s="413"/>
      <c r="AU27" s="34"/>
      <c r="AV27" s="390"/>
      <c r="AW27" s="573" t="s">
        <v>454</v>
      </c>
      <c r="AX27" s="364"/>
      <c r="AY27" s="364"/>
      <c r="AZ27" s="364"/>
      <c r="BA27" s="364"/>
      <c r="BB27" s="651"/>
      <c r="BC27" s="651"/>
      <c r="BD27" s="364"/>
      <c r="BE27" s="364"/>
      <c r="BF27" s="364"/>
      <c r="BG27" s="364"/>
      <c r="BH27" s="364"/>
      <c r="BI27" s="364"/>
      <c r="BJ27" s="364"/>
      <c r="BK27" s="364"/>
      <c r="BL27" s="364"/>
      <c r="BM27" s="364"/>
      <c r="BN27" s="364"/>
      <c r="BO27" s="364"/>
      <c r="BP27" s="364"/>
      <c r="BQ27" s="364"/>
      <c r="BR27" s="619" t="s">
        <v>534</v>
      </c>
    </row>
    <row r="28" spans="1:72" s="352" customFormat="1" ht="42.75" customHeight="1" x14ac:dyDescent="0.2">
      <c r="A28" s="460" t="s">
        <v>240</v>
      </c>
      <c r="B28" s="461" t="s">
        <v>112</v>
      </c>
      <c r="C28" s="462">
        <v>0.7</v>
      </c>
      <c r="D28" s="463" t="s">
        <v>113</v>
      </c>
      <c r="E28" s="460" t="s">
        <v>304</v>
      </c>
      <c r="F28" s="464" t="s">
        <v>310</v>
      </c>
      <c r="G28" s="464" t="s">
        <v>336</v>
      </c>
      <c r="H28" s="615" t="s">
        <v>547</v>
      </c>
      <c r="I28" s="615" t="s">
        <v>553</v>
      </c>
      <c r="J28" s="461" t="s">
        <v>38</v>
      </c>
      <c r="K28" s="461"/>
      <c r="L28" s="462"/>
      <c r="M28" s="462"/>
      <c r="N28" s="462"/>
      <c r="O28" s="476">
        <v>8</v>
      </c>
      <c r="P28" s="622" t="s">
        <v>519</v>
      </c>
      <c r="Q28" s="463" t="s">
        <v>364</v>
      </c>
      <c r="R28" s="460" t="s">
        <v>299</v>
      </c>
      <c r="S28" s="465" t="s">
        <v>40</v>
      </c>
      <c r="T28" s="465" t="s">
        <v>41</v>
      </c>
      <c r="U28" s="477"/>
      <c r="V28" s="477" t="s">
        <v>46</v>
      </c>
      <c r="W28" s="477"/>
      <c r="X28" s="477"/>
      <c r="Y28" s="467"/>
      <c r="Z28" s="467">
        <v>3</v>
      </c>
      <c r="AA28" s="467"/>
      <c r="AB28" s="467"/>
      <c r="AC28" s="467"/>
      <c r="AD28" s="467"/>
      <c r="AE28" s="467"/>
      <c r="AF28" s="467"/>
      <c r="AG28" s="468">
        <f>SUM(U28:AF28)</f>
        <v>3</v>
      </c>
      <c r="AH28" s="34" t="str">
        <f>IF(AH$5&lt;=$U$8,IF(SUM($U28:U28)=0,"",SUM($U28:U28)),"")</f>
        <v/>
      </c>
      <c r="AI28" s="34" t="str">
        <f>IF(AI$5&lt;=$U$8,IF(SUM($U28:V28)=0,"",SUM($U28:V28)),"")</f>
        <v/>
      </c>
      <c r="AJ28" s="34" t="str">
        <f>IF(AJ$5&lt;=$U$8,IF(SUM($U28:W28)=0,"",SUM($U28:W28)),"")</f>
        <v/>
      </c>
      <c r="AK28" s="34" t="str">
        <f>IF(AK$5&lt;=$U$8,IF(SUM($U28:X28)=0,"",SUM($U28:X28)),"")</f>
        <v/>
      </c>
      <c r="AL28" s="34" t="str">
        <f>IF(AL$5&lt;=$U$8,IF(SUM($U28:Y28)=0,"",SUM($U28:Y28)),"")</f>
        <v/>
      </c>
      <c r="AM28" s="34">
        <f>IF(AM$5&lt;=$U$8,IF(SUM($U28:Z28)=0,"",SUM($U28:Z28)),"")</f>
        <v>3</v>
      </c>
      <c r="AN28" s="34">
        <f>IF(AN$5&lt;=$U$8,IF(SUM($U28:AA28)=0,"",SUM($U28:AA28)),"")</f>
        <v>3</v>
      </c>
      <c r="AO28" s="34">
        <f>IF(AO$5&lt;=$U$8,IF(SUM($U28:AB28)=0,"",SUM($U28:AB28)),"")</f>
        <v>3</v>
      </c>
      <c r="AP28" s="34">
        <f>IF(AP$8&lt;=$U$8,IF(SUM($U28:AC28)=0,"",SUM($U28:AC28)),"")</f>
        <v>3</v>
      </c>
      <c r="AQ28" s="34">
        <f>IF(AQ$5&lt;=$U$8,IF(SUM($U28:AD28)=0,"",SUM($U28:AD28)),"")</f>
        <v>3</v>
      </c>
      <c r="AR28" s="34">
        <f>IF(AR$5&lt;=$U$8,IF(SUM($U28:AE28)=0,"",SUM($U28:AE28)),"")</f>
        <v>3</v>
      </c>
      <c r="AS28" s="608">
        <f>IF(AS$5&lt;=$U$8,IF(SUM($U28:AF28)=0,"",SUM($U28:AF28)),"")</f>
        <v>3</v>
      </c>
      <c r="AT28" s="412"/>
      <c r="AU28" s="34"/>
      <c r="AV28" s="368"/>
      <c r="AW28" s="57" t="s">
        <v>455</v>
      </c>
      <c r="AX28" s="368"/>
      <c r="AY28" s="368"/>
      <c r="AZ28" s="368"/>
      <c r="BA28" s="368"/>
      <c r="BB28" s="653"/>
      <c r="BC28" s="653"/>
      <c r="BD28" s="368"/>
      <c r="BE28" s="368"/>
      <c r="BF28" s="368"/>
      <c r="BG28" s="368"/>
      <c r="BH28" s="368"/>
      <c r="BI28" s="368"/>
      <c r="BJ28" s="368"/>
      <c r="BK28" s="368"/>
      <c r="BL28" s="368"/>
      <c r="BM28" s="368"/>
      <c r="BN28" s="368"/>
      <c r="BO28" s="368"/>
      <c r="BP28" s="368"/>
      <c r="BQ28" s="368"/>
      <c r="BR28" s="619" t="s">
        <v>535</v>
      </c>
    </row>
    <row r="29" spans="1:72" s="352" customFormat="1" ht="42.75" customHeight="1" x14ac:dyDescent="0.2">
      <c r="A29" s="350" t="s">
        <v>240</v>
      </c>
      <c r="B29" s="424" t="s">
        <v>112</v>
      </c>
      <c r="C29" s="432">
        <v>0.7</v>
      </c>
      <c r="D29" s="359" t="s">
        <v>113</v>
      </c>
      <c r="E29" s="350" t="s">
        <v>304</v>
      </c>
      <c r="F29" s="428" t="s">
        <v>310</v>
      </c>
      <c r="G29" s="428" t="s">
        <v>336</v>
      </c>
      <c r="H29" s="615" t="s">
        <v>547</v>
      </c>
      <c r="I29" s="615" t="s">
        <v>553</v>
      </c>
      <c r="J29" s="424" t="s">
        <v>38</v>
      </c>
      <c r="K29" s="424"/>
      <c r="L29" s="432"/>
      <c r="M29" s="432"/>
      <c r="N29" s="432"/>
      <c r="O29" s="397">
        <v>8</v>
      </c>
      <c r="P29" s="622" t="s">
        <v>519</v>
      </c>
      <c r="Q29" s="359" t="s">
        <v>364</v>
      </c>
      <c r="R29" s="350" t="s">
        <v>299</v>
      </c>
      <c r="S29" s="7" t="s">
        <v>40</v>
      </c>
      <c r="T29" s="7" t="s">
        <v>42</v>
      </c>
      <c r="U29" s="389">
        <v>0</v>
      </c>
      <c r="V29" s="389">
        <v>0</v>
      </c>
      <c r="W29" s="389">
        <v>0</v>
      </c>
      <c r="X29" s="389">
        <v>0</v>
      </c>
      <c r="Y29" s="34">
        <v>0</v>
      </c>
      <c r="Z29" s="34">
        <v>3</v>
      </c>
      <c r="AA29" s="34"/>
      <c r="AB29" s="34"/>
      <c r="AC29" s="34"/>
      <c r="AD29" s="34"/>
      <c r="AE29" s="34"/>
      <c r="AF29" s="389"/>
      <c r="AG29" s="469">
        <f>SUM(U29:AF29)</f>
        <v>3</v>
      </c>
      <c r="AH29" s="34" t="str">
        <f>IF(AH$5&lt;=$U$8,IF(SUM($U29:U29)=0,"",SUM($U29:U29)),"")</f>
        <v/>
      </c>
      <c r="AI29" s="34" t="str">
        <f>IF(AI$5&lt;=$U$8,IF(SUM($U29:V29)=0,"",SUM($U29:V29)),"")</f>
        <v/>
      </c>
      <c r="AJ29" s="34" t="str">
        <f>IF(AJ$5&lt;=$U$8,IF(SUM($U29:W29)=0,"",SUM($U29:W29)),"")</f>
        <v/>
      </c>
      <c r="AK29" s="34" t="str">
        <f>IF(AK$5&lt;=$U$8,IF(SUM($U29:X29)=0,"",SUM($U29:X29)),"")</f>
        <v/>
      </c>
      <c r="AL29" s="34" t="str">
        <f>IF(AL$5&lt;=$U$8,IF(SUM($U29:Y29)=0,"",SUM($U29:Y29)),"")</f>
        <v/>
      </c>
      <c r="AM29" s="34">
        <f>IF(AM$5&lt;=$U$8,IF(SUM($U29:Z29)=0,"",SUM($U29:Z29)),"")</f>
        <v>3</v>
      </c>
      <c r="AN29" s="34">
        <f>IF(AN$5&lt;=$U$8,IF(SUM($U29:AA29)=0,"",SUM($U29:AA29)),"")</f>
        <v>3</v>
      </c>
      <c r="AO29" s="34">
        <f>IF(AO$5&lt;=$U$8,IF(SUM($U29:AB29)=0,"",SUM($U29:AB29)),"")</f>
        <v>3</v>
      </c>
      <c r="AP29" s="34">
        <f>IF(AP$5&lt;=$U$8,IF(SUM($U29:AC29)=0,"",SUM($U29:AC29)),"")</f>
        <v>3</v>
      </c>
      <c r="AQ29" s="34">
        <f>IF(AQ$5&lt;=$U$8,IF(SUM($U29:AD29)=0,"",SUM($U29:AD29)),"")</f>
        <v>3</v>
      </c>
      <c r="AR29" s="34">
        <f>IF(AR$5&lt;=$U$8,IF(SUM($U29:AE29)=0,"",SUM($U29:AE29)),"")</f>
        <v>3</v>
      </c>
      <c r="AS29" s="608">
        <f>IF(AS$5&lt;=$U$8,IF(SUM($U29:AF29)=0,"",SUM($U29:AF29)),"")</f>
        <v>3</v>
      </c>
      <c r="AT29" s="412" t="s">
        <v>387</v>
      </c>
      <c r="AU29" s="34" t="s">
        <v>388</v>
      </c>
      <c r="AV29" s="412" t="s">
        <v>387</v>
      </c>
      <c r="AW29" s="128" t="s">
        <v>430</v>
      </c>
      <c r="AX29" s="592" t="s">
        <v>387</v>
      </c>
      <c r="AY29" s="592" t="s">
        <v>475</v>
      </c>
      <c r="AZ29" s="629" t="s">
        <v>387</v>
      </c>
      <c r="BA29" s="17" t="s">
        <v>449</v>
      </c>
      <c r="BB29" s="17" t="s">
        <v>387</v>
      </c>
      <c r="BC29" s="17" t="s">
        <v>449</v>
      </c>
      <c r="BD29" s="664" t="s">
        <v>679</v>
      </c>
      <c r="BE29" s="17" t="s">
        <v>680</v>
      </c>
      <c r="BF29" s="364"/>
      <c r="BG29" s="368"/>
      <c r="BH29" s="364"/>
      <c r="BI29" s="364"/>
      <c r="BJ29" s="364"/>
      <c r="BK29" s="364"/>
      <c r="BL29" s="364"/>
      <c r="BM29" s="364"/>
      <c r="BN29" s="364"/>
      <c r="BO29" s="364"/>
      <c r="BP29" s="364"/>
      <c r="BQ29" s="364"/>
      <c r="BR29" s="619" t="s">
        <v>536</v>
      </c>
    </row>
    <row r="30" spans="1:72" s="352" customFormat="1" ht="42.75" customHeight="1" thickBot="1" x14ac:dyDescent="0.25">
      <c r="A30" s="350" t="s">
        <v>240</v>
      </c>
      <c r="B30" s="424" t="s">
        <v>112</v>
      </c>
      <c r="C30" s="432">
        <v>0.7</v>
      </c>
      <c r="D30" s="359" t="s">
        <v>113</v>
      </c>
      <c r="E30" s="350" t="s">
        <v>304</v>
      </c>
      <c r="F30" s="428" t="s">
        <v>310</v>
      </c>
      <c r="G30" s="428" t="s">
        <v>336</v>
      </c>
      <c r="H30" s="615" t="s">
        <v>547</v>
      </c>
      <c r="I30" s="615" t="s">
        <v>553</v>
      </c>
      <c r="J30" s="424" t="s">
        <v>38</v>
      </c>
      <c r="K30" s="424"/>
      <c r="L30" s="432"/>
      <c r="M30" s="432"/>
      <c r="N30" s="432"/>
      <c r="O30" s="397">
        <v>8</v>
      </c>
      <c r="P30" s="622" t="s">
        <v>519</v>
      </c>
      <c r="Q30" s="359" t="s">
        <v>364</v>
      </c>
      <c r="R30" s="350" t="s">
        <v>299</v>
      </c>
      <c r="S30" s="7" t="s">
        <v>40</v>
      </c>
      <c r="T30" s="7" t="s">
        <v>43</v>
      </c>
      <c r="U30" s="275" t="str">
        <f>IF(U28=0,"",U29/U28)</f>
        <v/>
      </c>
      <c r="V30" s="275" t="e">
        <f t="shared" ref="V30:AF30" si="32">IF(V28=0,"",V29/V28)</f>
        <v>#VALUE!</v>
      </c>
      <c r="W30" s="275" t="str">
        <f t="shared" si="32"/>
        <v/>
      </c>
      <c r="X30" s="275" t="str">
        <f t="shared" si="32"/>
        <v/>
      </c>
      <c r="Y30" s="275" t="str">
        <f t="shared" si="32"/>
        <v/>
      </c>
      <c r="Z30" s="275">
        <f t="shared" si="32"/>
        <v>1</v>
      </c>
      <c r="AA30" s="275" t="str">
        <f t="shared" si="32"/>
        <v/>
      </c>
      <c r="AB30" s="275" t="str">
        <f t="shared" si="32"/>
        <v/>
      </c>
      <c r="AC30" s="275" t="str">
        <f t="shared" si="32"/>
        <v/>
      </c>
      <c r="AD30" s="275" t="str">
        <f t="shared" si="32"/>
        <v/>
      </c>
      <c r="AE30" s="275" t="str">
        <f t="shared" si="32"/>
        <v/>
      </c>
      <c r="AF30" s="275" t="str">
        <f t="shared" si="32"/>
        <v/>
      </c>
      <c r="AG30" s="470">
        <f t="shared" ref="AG30" si="33">IF(AG28=0,"",AG29/AG28)</f>
        <v>1</v>
      </c>
      <c r="AH30" s="345" t="str">
        <f>IF(AH$8&lt;=$AJ$8,IF(OR(AH28="",AH29=""),"",AH29/AH28),"")</f>
        <v/>
      </c>
      <c r="AI30" s="345" t="str">
        <f t="shared" ref="AI30:AO30" si="34">IF(AI$8&lt;=$AJ$8,IF(OR(AI28="",AI29=""),"",AI29/AI28),"")</f>
        <v/>
      </c>
      <c r="AJ30" s="345" t="str">
        <f t="shared" si="34"/>
        <v/>
      </c>
      <c r="AK30" s="345" t="str">
        <f t="shared" si="34"/>
        <v/>
      </c>
      <c r="AL30" s="345" t="str">
        <f t="shared" si="34"/>
        <v/>
      </c>
      <c r="AM30" s="345">
        <f t="shared" si="34"/>
        <v>1</v>
      </c>
      <c r="AN30" s="345">
        <f t="shared" si="34"/>
        <v>1</v>
      </c>
      <c r="AO30" s="345">
        <f t="shared" si="34"/>
        <v>1</v>
      </c>
      <c r="AP30" s="345">
        <f>IF(AP$5&lt;=$AJ$5,IF(OR(AP28="",AP29=""),"",AP29/AP28),"")</f>
        <v>1</v>
      </c>
      <c r="AQ30" s="345">
        <f t="shared" ref="AQ30" si="35">IF(AQ$5&lt;=$AJ$5,IF(OR(AQ28="",AQ29=""),"",AQ29/AQ28),"")</f>
        <v>1</v>
      </c>
      <c r="AR30" s="345">
        <f t="shared" ref="AR30" si="36">IF(AR$5&lt;=$AJ$5,IF(OR(AR28="",AR29=""),"",AR29/AR28),"")</f>
        <v>1</v>
      </c>
      <c r="AS30" s="609">
        <f t="shared" ref="AS30" si="37">IF(AS$5&lt;=$AJ$5,IF(OR(AS28="",AS29=""),"",AS29/AS28),"")</f>
        <v>1</v>
      </c>
      <c r="AT30" s="412"/>
      <c r="AU30" s="34"/>
      <c r="AV30" s="368"/>
      <c r="AW30" s="57" t="s">
        <v>431</v>
      </c>
      <c r="AX30" s="368"/>
      <c r="AY30" s="368"/>
      <c r="AZ30" s="368"/>
      <c r="BA30" s="368"/>
      <c r="BB30" s="653"/>
      <c r="BC30" s="653"/>
      <c r="BD30" s="368"/>
      <c r="BE30" s="368"/>
      <c r="BF30" s="368"/>
      <c r="BG30" s="368"/>
      <c r="BH30" s="368"/>
      <c r="BI30" s="368"/>
      <c r="BJ30" s="368"/>
      <c r="BK30" s="368"/>
      <c r="BL30" s="368"/>
      <c r="BM30" s="368"/>
      <c r="BN30" s="368"/>
      <c r="BO30" s="368"/>
      <c r="BP30" s="368"/>
      <c r="BQ30" s="368"/>
      <c r="BR30" s="619" t="s">
        <v>537</v>
      </c>
    </row>
    <row r="31" spans="1:72" s="352" customFormat="1" ht="42.75" customHeight="1" x14ac:dyDescent="0.2">
      <c r="A31" s="350" t="s">
        <v>240</v>
      </c>
      <c r="B31" s="424" t="s">
        <v>112</v>
      </c>
      <c r="C31" s="432">
        <v>0.7</v>
      </c>
      <c r="D31" s="359" t="s">
        <v>113</v>
      </c>
      <c r="E31" s="350" t="s">
        <v>304</v>
      </c>
      <c r="F31" s="428" t="s">
        <v>310</v>
      </c>
      <c r="G31" s="428" t="s">
        <v>336</v>
      </c>
      <c r="H31" s="615" t="s">
        <v>547</v>
      </c>
      <c r="I31" s="615" t="s">
        <v>553</v>
      </c>
      <c r="J31" s="424" t="s">
        <v>38</v>
      </c>
      <c r="K31" s="424"/>
      <c r="L31" s="432"/>
      <c r="M31" s="432"/>
      <c r="N31" s="432"/>
      <c r="O31" s="397">
        <v>8</v>
      </c>
      <c r="P31" s="622" t="s">
        <v>519</v>
      </c>
      <c r="Q31" s="359" t="s">
        <v>364</v>
      </c>
      <c r="R31" s="350" t="s">
        <v>299</v>
      </c>
      <c r="S31" s="7" t="s">
        <v>44</v>
      </c>
      <c r="T31" s="7" t="s">
        <v>41</v>
      </c>
      <c r="U31" s="34"/>
      <c r="V31" s="34"/>
      <c r="W31" s="34">
        <v>1</v>
      </c>
      <c r="X31" s="34"/>
      <c r="Y31" s="34"/>
      <c r="Z31" s="34">
        <v>1</v>
      </c>
      <c r="AA31" s="34"/>
      <c r="AB31" s="34"/>
      <c r="AC31" s="34"/>
      <c r="AD31" s="34">
        <v>1</v>
      </c>
      <c r="AE31" s="34"/>
      <c r="AF31" s="34"/>
      <c r="AG31" s="468">
        <f>SUM(U31:AF31)</f>
        <v>3</v>
      </c>
      <c r="AH31" s="34" t="str">
        <f>IF(AH$5&lt;=$U$8,IF(SUM($U31:U31)=0,"",SUM($U31:U31)),"")</f>
        <v/>
      </c>
      <c r="AI31" s="34" t="str">
        <f>IF(AI$5&lt;=$U$8,IF(SUM($U31:V31)=0,"",SUM($U31:V31)),"")</f>
        <v/>
      </c>
      <c r="AJ31" s="34">
        <f>IF(AJ$5&lt;=$U$8,IF(SUM($U31:W31)=0,"",SUM($U31:W31)),"")</f>
        <v>1</v>
      </c>
      <c r="AK31" s="34">
        <f>IF(AK$5&lt;=$U$8,IF(SUM($U31:X31)=0,"",SUM($U31:X31)),"")</f>
        <v>1</v>
      </c>
      <c r="AL31" s="34">
        <f>IF(AL$5&lt;=$U$8,IF(SUM($U31:Y31)=0,"",SUM($U31:Y31)),"")</f>
        <v>1</v>
      </c>
      <c r="AM31" s="34">
        <f>IF(AM$5&lt;=$U$8,IF(SUM($U31:Z31)=0,"",SUM($U31:Z31)),"")</f>
        <v>2</v>
      </c>
      <c r="AN31" s="34">
        <f>IF(AN$5&lt;=$U$8,IF(SUM($U31:AA31)=0,"",SUM($U31:AA31)),"")</f>
        <v>2</v>
      </c>
      <c r="AO31" s="34">
        <f>IF(AO$5&lt;=$U$8,IF(SUM($U31:AB31)=0,"",SUM($U31:AB31)),"")</f>
        <v>2</v>
      </c>
      <c r="AP31" s="34">
        <f>IF(AP$8&lt;=$U$8,IF(SUM($U31:AC31)=0,"",SUM($U31:AC31)),"")</f>
        <v>2</v>
      </c>
      <c r="AQ31" s="34">
        <f>IF(AQ$5&lt;=$U$8,IF(SUM($U31:AD31)=0,"",SUM($U31:AD31)),"")</f>
        <v>3</v>
      </c>
      <c r="AR31" s="34">
        <f>IF(AR$5&lt;=$U$8,IF(SUM($U31:AE31)=0,"",SUM($U31:AE31)),"")</f>
        <v>3</v>
      </c>
      <c r="AS31" s="608">
        <f>IF(AS$5&lt;=$U$8,IF(SUM($U31:AF31)=0,"",SUM($U31:AF31)),"")</f>
        <v>3</v>
      </c>
      <c r="AT31" s="412"/>
      <c r="AU31" s="391"/>
      <c r="AV31" s="368"/>
      <c r="AW31" s="57" t="s">
        <v>456</v>
      </c>
      <c r="AX31" s="368"/>
      <c r="AY31" s="368"/>
      <c r="AZ31" s="368"/>
      <c r="BA31" s="368"/>
      <c r="BB31" s="653"/>
      <c r="BC31" s="653"/>
      <c r="BD31" s="368"/>
      <c r="BE31" s="368"/>
      <c r="BF31" s="368"/>
      <c r="BG31" s="368"/>
      <c r="BH31" s="368"/>
      <c r="BI31" s="368"/>
      <c r="BJ31" s="368"/>
      <c r="BK31" s="368"/>
      <c r="BL31" s="368"/>
      <c r="BM31" s="368"/>
      <c r="BN31" s="368"/>
      <c r="BO31" s="368"/>
      <c r="BP31" s="368"/>
      <c r="BQ31" s="368"/>
      <c r="BR31" s="619" t="s">
        <v>538</v>
      </c>
    </row>
    <row r="32" spans="1:72" s="352" customFormat="1" ht="42.75" customHeight="1" x14ac:dyDescent="0.2">
      <c r="A32" s="350" t="s">
        <v>240</v>
      </c>
      <c r="B32" s="424" t="s">
        <v>112</v>
      </c>
      <c r="C32" s="432">
        <v>0.7</v>
      </c>
      <c r="D32" s="359" t="s">
        <v>113</v>
      </c>
      <c r="E32" s="350" t="s">
        <v>304</v>
      </c>
      <c r="F32" s="428" t="s">
        <v>310</v>
      </c>
      <c r="G32" s="428" t="s">
        <v>336</v>
      </c>
      <c r="H32" s="615" t="s">
        <v>547</v>
      </c>
      <c r="I32" s="615" t="s">
        <v>553</v>
      </c>
      <c r="J32" s="424" t="s">
        <v>38</v>
      </c>
      <c r="K32" s="424"/>
      <c r="L32" s="432"/>
      <c r="M32" s="432"/>
      <c r="N32" s="432"/>
      <c r="O32" s="397">
        <v>8</v>
      </c>
      <c r="P32" s="622" t="s">
        <v>519</v>
      </c>
      <c r="Q32" s="359" t="s">
        <v>364</v>
      </c>
      <c r="R32" s="350" t="s">
        <v>299</v>
      </c>
      <c r="S32" s="7" t="s">
        <v>44</v>
      </c>
      <c r="T32" s="7" t="s">
        <v>42</v>
      </c>
      <c r="U32" s="34"/>
      <c r="V32" s="34">
        <v>0</v>
      </c>
      <c r="W32" s="34">
        <v>2</v>
      </c>
      <c r="X32" s="34"/>
      <c r="Y32" s="34">
        <v>0</v>
      </c>
      <c r="Z32" s="34">
        <v>1</v>
      </c>
      <c r="AA32" s="34"/>
      <c r="AB32" s="34"/>
      <c r="AC32" s="34"/>
      <c r="AD32" s="34"/>
      <c r="AE32" s="34"/>
      <c r="AF32" s="389"/>
      <c r="AG32" s="469">
        <f>SUM(U32:AF32)</f>
        <v>3</v>
      </c>
      <c r="AH32" s="34" t="str">
        <f>IF(AH$5&lt;=$U$8,IF(SUM($U32:U32)=0,"",SUM($U32:U32)),"")</f>
        <v/>
      </c>
      <c r="AI32" s="34" t="str">
        <f>IF(AI$5&lt;=$U$8,IF(SUM($U32:V32)=0,"",SUM($U32:V32)),"")</f>
        <v/>
      </c>
      <c r="AJ32" s="34">
        <f>IF(AJ$5&lt;=$U$8,IF(SUM($U32:W32)=0,"",SUM($U32:W32)),"")</f>
        <v>2</v>
      </c>
      <c r="AK32" s="34">
        <f>IF(AK$5&lt;=$U$8,IF(SUM($U32:X32)=0,"",SUM($U32:X32)),"")</f>
        <v>2</v>
      </c>
      <c r="AL32" s="34">
        <f>IF(AL$5&lt;=$U$8,IF(SUM($U32:Y32)=0,"",SUM($U32:Y32)),"")</f>
        <v>2</v>
      </c>
      <c r="AM32" s="34">
        <f>IF(AM$5&lt;=$U$8,IF(SUM($U32:Z32)=0,"",SUM($U32:Z32)),"")</f>
        <v>3</v>
      </c>
      <c r="AN32" s="34">
        <f>IF(AN$5&lt;=$U$8,IF(SUM($U32:AA32)=0,"",SUM($U32:AA32)),"")</f>
        <v>3</v>
      </c>
      <c r="AO32" s="34">
        <f>IF(AO$5&lt;=$U$8,IF(SUM($U32:AB32)=0,"",SUM($U32:AB32)),"")</f>
        <v>3</v>
      </c>
      <c r="AP32" s="34">
        <f>IF(AP$5&lt;=$U$8,IF(SUM($U32:AC32)=0,"",SUM($U32:AC32)),"")</f>
        <v>3</v>
      </c>
      <c r="AQ32" s="34">
        <f>IF(AQ$5&lt;=$U$8,IF(SUM($U32:AD32)=0,"",SUM($U32:AD32)),"")</f>
        <v>3</v>
      </c>
      <c r="AR32" s="34">
        <f>IF(AR$5&lt;=$U$8,IF(SUM($U32:AE32)=0,"",SUM($U32:AE32)),"")</f>
        <v>3</v>
      </c>
      <c r="AS32" s="608">
        <f>IF(AS$5&lt;=$U$8,IF(SUM($U32:AF32)=0,"",SUM($U32:AF32)),"")</f>
        <v>3</v>
      </c>
      <c r="AT32" s="412"/>
      <c r="AU32" s="390" t="s">
        <v>432</v>
      </c>
      <c r="AV32" s="390"/>
      <c r="AW32" s="582"/>
      <c r="AX32" s="562" t="s">
        <v>499</v>
      </c>
      <c r="AY32" s="563" t="s">
        <v>500</v>
      </c>
      <c r="AZ32" s="368"/>
      <c r="BA32" s="368"/>
      <c r="BB32" s="392"/>
      <c r="BC32" s="357"/>
      <c r="BD32" s="574" t="s">
        <v>708</v>
      </c>
      <c r="BE32" s="578" t="s">
        <v>709</v>
      </c>
      <c r="BF32" s="393"/>
      <c r="BG32" s="364"/>
      <c r="BH32" s="392"/>
      <c r="BI32" s="392"/>
      <c r="BJ32" s="392"/>
      <c r="BK32" s="357"/>
      <c r="BL32" s="392"/>
      <c r="BM32" s="357"/>
      <c r="BN32" s="392"/>
      <c r="BO32" s="357"/>
      <c r="BP32" s="392"/>
      <c r="BQ32" s="357"/>
      <c r="BR32" s="619" t="s">
        <v>539</v>
      </c>
    </row>
    <row r="33" spans="1:69" s="352" customFormat="1" ht="42.75" customHeight="1" thickBot="1" x14ac:dyDescent="0.3">
      <c r="A33" s="350" t="s">
        <v>240</v>
      </c>
      <c r="B33" s="424" t="s">
        <v>112</v>
      </c>
      <c r="C33" s="432">
        <v>0.7</v>
      </c>
      <c r="D33" s="359" t="s">
        <v>113</v>
      </c>
      <c r="E33" s="350" t="s">
        <v>304</v>
      </c>
      <c r="F33" s="428" t="s">
        <v>310</v>
      </c>
      <c r="G33" s="428" t="s">
        <v>336</v>
      </c>
      <c r="H33" s="615" t="s">
        <v>547</v>
      </c>
      <c r="I33" s="615" t="s">
        <v>553</v>
      </c>
      <c r="J33" s="424" t="s">
        <v>38</v>
      </c>
      <c r="K33" s="424"/>
      <c r="L33" s="432"/>
      <c r="M33" s="432"/>
      <c r="N33" s="432"/>
      <c r="O33" s="397">
        <v>8</v>
      </c>
      <c r="P33" s="622" t="s">
        <v>519</v>
      </c>
      <c r="Q33" s="359" t="s">
        <v>364</v>
      </c>
      <c r="R33" s="350" t="s">
        <v>299</v>
      </c>
      <c r="S33" s="7" t="s">
        <v>44</v>
      </c>
      <c r="T33" s="7" t="s">
        <v>43</v>
      </c>
      <c r="U33" s="275" t="str">
        <f t="shared" ref="U33:AF33" si="38">IF(U31=0,"",U32/U31)</f>
        <v/>
      </c>
      <c r="V33" s="275" t="str">
        <f t="shared" si="38"/>
        <v/>
      </c>
      <c r="W33" s="275">
        <f t="shared" si="38"/>
        <v>2</v>
      </c>
      <c r="X33" s="275" t="str">
        <f t="shared" si="38"/>
        <v/>
      </c>
      <c r="Y33" s="275" t="str">
        <f t="shared" si="38"/>
        <v/>
      </c>
      <c r="Z33" s="275">
        <f t="shared" si="38"/>
        <v>1</v>
      </c>
      <c r="AA33" s="275" t="str">
        <f t="shared" si="38"/>
        <v/>
      </c>
      <c r="AB33" s="275" t="str">
        <f t="shared" si="38"/>
        <v/>
      </c>
      <c r="AC33" s="275" t="str">
        <f t="shared" si="38"/>
        <v/>
      </c>
      <c r="AD33" s="275">
        <f t="shared" si="38"/>
        <v>0</v>
      </c>
      <c r="AE33" s="275" t="str">
        <f t="shared" si="38"/>
        <v/>
      </c>
      <c r="AF33" s="275" t="str">
        <f t="shared" si="38"/>
        <v/>
      </c>
      <c r="AG33" s="470">
        <f t="shared" ref="AG33" si="39">IF(AG31=0,"",AG32/AG31)</f>
        <v>1</v>
      </c>
      <c r="AH33" s="345" t="str">
        <f>IF(AH$8&lt;=$AJ$8,IF(OR(AH31="",AH32=""),"",AH32/AH31),"")</f>
        <v/>
      </c>
      <c r="AI33" s="345" t="str">
        <f t="shared" ref="AI33:AO33" si="40">IF(AI$8&lt;=$AJ$8,IF(OR(AI31="",AI32=""),"",AI32/AI31),"")</f>
        <v/>
      </c>
      <c r="AJ33" s="626">
        <f t="shared" si="40"/>
        <v>2</v>
      </c>
      <c r="AK33" s="345">
        <f t="shared" si="40"/>
        <v>2</v>
      </c>
      <c r="AL33" s="345">
        <f t="shared" si="40"/>
        <v>2</v>
      </c>
      <c r="AM33" s="345">
        <f t="shared" si="40"/>
        <v>1.5</v>
      </c>
      <c r="AN33" s="345">
        <f t="shared" si="40"/>
        <v>1.5</v>
      </c>
      <c r="AO33" s="345">
        <f t="shared" si="40"/>
        <v>1.5</v>
      </c>
      <c r="AP33" s="345">
        <f>IF(AP$5&lt;=$AJ$5,IF(OR(AP31="",AP32=""),"",AP32/AP31),"")</f>
        <v>1.5</v>
      </c>
      <c r="AQ33" s="345">
        <f t="shared" ref="AQ33" si="41">IF(AQ$5&lt;=$AJ$5,IF(OR(AQ31="",AQ32=""),"",AQ32/AQ31),"")</f>
        <v>1</v>
      </c>
      <c r="AR33" s="345">
        <f t="shared" ref="AR33" si="42">IF(AR$5&lt;=$AJ$5,IF(OR(AR31="",AR32=""),"",AR32/AR31),"")</f>
        <v>1</v>
      </c>
      <c r="AS33" s="609">
        <f t="shared" ref="AS33" si="43">IF(AS$5&lt;=$AJ$5,IF(OR(AS31="",AS32=""),"",AS32/AS31),"")</f>
        <v>1</v>
      </c>
      <c r="AT33" s="412"/>
      <c r="AU33" s="391"/>
      <c r="AV33" s="368"/>
      <c r="AW33" s="57" t="s">
        <v>457</v>
      </c>
      <c r="AX33" s="368"/>
      <c r="AY33" s="368"/>
      <c r="AZ33" s="368"/>
      <c r="BA33" s="368"/>
      <c r="BB33" s="653"/>
      <c r="BC33" s="653"/>
      <c r="BD33" s="368"/>
      <c r="BE33" s="368"/>
      <c r="BF33" s="368"/>
      <c r="BG33" s="368"/>
      <c r="BH33" s="368"/>
      <c r="BI33" s="368"/>
      <c r="BJ33" s="368"/>
      <c r="BK33" s="368"/>
      <c r="BL33" s="368"/>
      <c r="BM33" s="368"/>
      <c r="BN33" s="368"/>
      <c r="BO33" s="368"/>
      <c r="BP33" s="368"/>
      <c r="BQ33" s="368"/>
    </row>
    <row r="34" spans="1:69" s="352" customFormat="1" ht="42.75" customHeight="1" x14ac:dyDescent="0.25">
      <c r="A34" s="350" t="s">
        <v>240</v>
      </c>
      <c r="B34" s="424" t="s">
        <v>112</v>
      </c>
      <c r="C34" s="432">
        <v>0.7</v>
      </c>
      <c r="D34" s="359" t="s">
        <v>113</v>
      </c>
      <c r="E34" s="350" t="s">
        <v>304</v>
      </c>
      <c r="F34" s="428" t="s">
        <v>310</v>
      </c>
      <c r="G34" s="428" t="s">
        <v>336</v>
      </c>
      <c r="H34" s="615" t="s">
        <v>547</v>
      </c>
      <c r="I34" s="615" t="s">
        <v>553</v>
      </c>
      <c r="J34" s="424" t="s">
        <v>38</v>
      </c>
      <c r="K34" s="424"/>
      <c r="L34" s="432"/>
      <c r="M34" s="432"/>
      <c r="N34" s="432"/>
      <c r="O34" s="397">
        <v>8</v>
      </c>
      <c r="P34" s="622" t="s">
        <v>519</v>
      </c>
      <c r="Q34" s="359" t="s">
        <v>364</v>
      </c>
      <c r="R34" s="350" t="s">
        <v>299</v>
      </c>
      <c r="S34" s="7" t="s">
        <v>45</v>
      </c>
      <c r="T34" s="7" t="s">
        <v>41</v>
      </c>
      <c r="U34" s="34">
        <v>0</v>
      </c>
      <c r="V34" s="34">
        <v>0</v>
      </c>
      <c r="W34" s="34"/>
      <c r="X34" s="34"/>
      <c r="Y34" s="15"/>
      <c r="Z34" s="34"/>
      <c r="AA34" s="34">
        <v>1</v>
      </c>
      <c r="AB34" s="34"/>
      <c r="AC34" s="34"/>
      <c r="AD34" s="34"/>
      <c r="AE34" s="34"/>
      <c r="AF34" s="34">
        <v>1</v>
      </c>
      <c r="AG34" s="468">
        <f>SUM(U34:AF34)</f>
        <v>2</v>
      </c>
      <c r="AH34" s="34" t="str">
        <f>IF(AH$5&lt;=$U$8,IF(SUM($U34:U34)=0,"",SUM($U34:U34)),"")</f>
        <v/>
      </c>
      <c r="AI34" s="34" t="str">
        <f>IF(AI$5&lt;=$U$8,IF(SUM($U34:V34)=0,"",SUM($U34:V34)),"")</f>
        <v/>
      </c>
      <c r="AJ34" s="34" t="str">
        <f>IF(AJ$5&lt;=$U$8,IF(SUM($U34:W34)=0,"",SUM($U34:W34)),"")</f>
        <v/>
      </c>
      <c r="AK34" s="34" t="str">
        <f>IF(AK$5&lt;=$U$8,IF(SUM($U34:X34)=0,"",SUM($U34:X34)),"")</f>
        <v/>
      </c>
      <c r="AL34" s="34" t="str">
        <f>IF(AL$5&lt;=$U$8,IF(SUM($U34:Y34)=0,"",SUM($U34:Y34)),"")</f>
        <v/>
      </c>
      <c r="AM34" s="34" t="str">
        <f>IF(AM$5&lt;=$U$8,IF(SUM($U34:Z34)=0,"",SUM($U34:Z34)),"")</f>
        <v/>
      </c>
      <c r="AN34" s="34">
        <f>IF(AN$5&lt;=$U$8,IF(SUM($U34:AA34)=0,"",SUM($U34:AA34)),"")</f>
        <v>1</v>
      </c>
      <c r="AO34" s="34">
        <f>IF(AO$5&lt;=$U$8,IF(SUM($U34:AB34)=0,"",SUM($U34:AB34)),"")</f>
        <v>1</v>
      </c>
      <c r="AP34" s="34">
        <f>IF(AP$8&lt;=$U$8,IF(SUM($U34:AC34)=0,"",SUM($U34:AC34)),"")</f>
        <v>1</v>
      </c>
      <c r="AQ34" s="34">
        <f>IF(AQ$5&lt;=$U$8,IF(SUM($U34:AD34)=0,"",SUM($U34:AD34)),"")</f>
        <v>1</v>
      </c>
      <c r="AR34" s="34">
        <f>IF(AR$5&lt;=$U$8,IF(SUM($U34:AE34)=0,"",SUM($U34:AE34)),"")</f>
        <v>1</v>
      </c>
      <c r="AS34" s="608">
        <f>IF(AS$5&lt;=$U$8,IF(SUM($U34:AF34)=0,"",SUM($U34:AF34)),"")</f>
        <v>2</v>
      </c>
      <c r="AT34" s="412"/>
      <c r="AU34" s="34"/>
      <c r="AV34" s="394"/>
      <c r="AW34" s="573" t="s">
        <v>433</v>
      </c>
      <c r="AX34" s="368"/>
      <c r="AY34" s="368"/>
      <c r="AZ34" s="368"/>
      <c r="BA34" s="368"/>
      <c r="BB34" s="653"/>
      <c r="BC34" s="653"/>
      <c r="BD34" s="368"/>
      <c r="BE34" s="368"/>
      <c r="BF34" s="368"/>
      <c r="BG34" s="368"/>
      <c r="BH34" s="368"/>
      <c r="BI34" s="368"/>
      <c r="BJ34" s="368"/>
      <c r="BK34" s="368"/>
      <c r="BL34" s="368"/>
      <c r="BM34" s="368"/>
      <c r="BN34" s="368"/>
      <c r="BO34" s="368"/>
      <c r="BP34" s="368"/>
      <c r="BQ34" s="368"/>
    </row>
    <row r="35" spans="1:69" s="352" customFormat="1" ht="42.75" customHeight="1" x14ac:dyDescent="0.25">
      <c r="A35" s="350" t="s">
        <v>240</v>
      </c>
      <c r="B35" s="424" t="s">
        <v>112</v>
      </c>
      <c r="C35" s="432">
        <v>0.7</v>
      </c>
      <c r="D35" s="359" t="s">
        <v>113</v>
      </c>
      <c r="E35" s="350" t="s">
        <v>304</v>
      </c>
      <c r="F35" s="428" t="s">
        <v>310</v>
      </c>
      <c r="G35" s="428" t="s">
        <v>336</v>
      </c>
      <c r="H35" s="615" t="s">
        <v>547</v>
      </c>
      <c r="I35" s="615" t="s">
        <v>553</v>
      </c>
      <c r="J35" s="424" t="s">
        <v>38</v>
      </c>
      <c r="K35" s="424"/>
      <c r="L35" s="432"/>
      <c r="M35" s="432"/>
      <c r="N35" s="432"/>
      <c r="O35" s="397">
        <v>8</v>
      </c>
      <c r="P35" s="622" t="s">
        <v>519</v>
      </c>
      <c r="Q35" s="359" t="s">
        <v>364</v>
      </c>
      <c r="R35" s="350" t="s">
        <v>299</v>
      </c>
      <c r="S35" s="7" t="s">
        <v>45</v>
      </c>
      <c r="T35" s="7" t="s">
        <v>42</v>
      </c>
      <c r="U35" s="34">
        <v>1</v>
      </c>
      <c r="V35" s="34">
        <v>1</v>
      </c>
      <c r="W35" s="34">
        <v>1</v>
      </c>
      <c r="X35" s="34">
        <v>1</v>
      </c>
      <c r="Y35" s="34">
        <v>1</v>
      </c>
      <c r="Z35" s="34">
        <v>1</v>
      </c>
      <c r="AA35" s="34"/>
      <c r="AB35" s="34"/>
      <c r="AC35" s="34"/>
      <c r="AD35" s="34"/>
      <c r="AE35" s="34"/>
      <c r="AF35" s="389"/>
      <c r="AG35" s="469">
        <f>SUM(U35:AF35)</f>
        <v>6</v>
      </c>
      <c r="AH35" s="34">
        <f>IF(AH$5&lt;=$U$8,IF(SUM($U35:U35)=0,"",SUM($U35:U35)),"")</f>
        <v>1</v>
      </c>
      <c r="AI35" s="34">
        <f>IF(AI$5&lt;=$U$8,IF(SUM($U35:V35)=0,"",SUM($U35:V35)),"")</f>
        <v>2</v>
      </c>
      <c r="AJ35" s="34">
        <f>IF(AJ$5&lt;=$U$8,IF(SUM($U35:W35)=0,"",SUM($U35:W35)),"")</f>
        <v>3</v>
      </c>
      <c r="AK35" s="34">
        <f>IF(AK$5&lt;=$U$8,IF(SUM($U35:X35)=0,"",SUM($U35:X35)),"")</f>
        <v>4</v>
      </c>
      <c r="AL35" s="34">
        <f>IF(AL$5&lt;=$U$8,IF(SUM($U35:Y35)=0,"",SUM($U35:Y35)),"")</f>
        <v>5</v>
      </c>
      <c r="AM35" s="34">
        <f>IF(AM$5&lt;=$U$8,IF(SUM($U35:Z35)=0,"",SUM($U35:Z35)),"")</f>
        <v>6</v>
      </c>
      <c r="AN35" s="34">
        <f>IF(AN$5&lt;=$U$8,IF(SUM($U35:AA35)=0,"",SUM($U35:AA35)),"")</f>
        <v>6</v>
      </c>
      <c r="AO35" s="34">
        <f>IF(AO$5&lt;=$U$8,IF(SUM($U35:AB35)=0,"",SUM($U35:AB35)),"")</f>
        <v>6</v>
      </c>
      <c r="AP35" s="34">
        <f>IF(AP$5&lt;=$U$8,IF(SUM($U35:AC35)=0,"",SUM($U35:AC35)),"")</f>
        <v>6</v>
      </c>
      <c r="AQ35" s="34">
        <f>IF(AQ$5&lt;=$U$8,IF(SUM($U35:AD35)=0,"",SUM($U35:AD35)),"")</f>
        <v>6</v>
      </c>
      <c r="AR35" s="34">
        <f>IF(AR$5&lt;=$U$8,IF(SUM($U35:AE35)=0,"",SUM($U35:AE35)),"")</f>
        <v>6</v>
      </c>
      <c r="AS35" s="608">
        <f>IF(AS$5&lt;=$U$8,IF(SUM($U35:AF35)=0,"",SUM($U35:AF35)),"")</f>
        <v>6</v>
      </c>
      <c r="AT35" s="412" t="s">
        <v>382</v>
      </c>
      <c r="AU35" s="34" t="s">
        <v>381</v>
      </c>
      <c r="AV35" s="390"/>
      <c r="AW35" s="390" t="s">
        <v>458</v>
      </c>
      <c r="AX35" s="592" t="s">
        <v>489</v>
      </c>
      <c r="AY35" s="592" t="s">
        <v>490</v>
      </c>
      <c r="AZ35" s="629" t="s">
        <v>382</v>
      </c>
      <c r="BA35" s="629" t="s">
        <v>590</v>
      </c>
      <c r="BB35" s="651" t="s">
        <v>489</v>
      </c>
      <c r="BC35" s="651" t="s">
        <v>625</v>
      </c>
      <c r="BD35" s="664" t="s">
        <v>489</v>
      </c>
      <c r="BE35" s="664" t="s">
        <v>696</v>
      </c>
      <c r="BF35" s="364"/>
      <c r="BG35" s="364"/>
      <c r="BH35" s="364"/>
      <c r="BI35" s="364"/>
      <c r="BJ35" s="368"/>
      <c r="BK35" s="368"/>
      <c r="BL35" s="368"/>
      <c r="BM35" s="368"/>
      <c r="BN35" s="368"/>
      <c r="BO35" s="368"/>
      <c r="BP35" s="368"/>
      <c r="BQ35" s="368"/>
    </row>
    <row r="36" spans="1:69" s="352" customFormat="1" ht="42.75" customHeight="1" thickBot="1" x14ac:dyDescent="0.3">
      <c r="A36" s="354" t="s">
        <v>240</v>
      </c>
      <c r="B36" s="347" t="s">
        <v>112</v>
      </c>
      <c r="C36" s="351">
        <v>0.7</v>
      </c>
      <c r="D36" s="356" t="s">
        <v>113</v>
      </c>
      <c r="E36" s="354" t="s">
        <v>304</v>
      </c>
      <c r="F36" s="355" t="s">
        <v>310</v>
      </c>
      <c r="G36" s="355" t="s">
        <v>336</v>
      </c>
      <c r="H36" s="615" t="s">
        <v>547</v>
      </c>
      <c r="I36" s="615" t="s">
        <v>553</v>
      </c>
      <c r="J36" s="347" t="s">
        <v>38</v>
      </c>
      <c r="K36" s="347"/>
      <c r="L36" s="351"/>
      <c r="M36" s="351"/>
      <c r="N36" s="351"/>
      <c r="O36" s="478">
        <v>8</v>
      </c>
      <c r="P36" s="622" t="s">
        <v>519</v>
      </c>
      <c r="Q36" s="356" t="s">
        <v>364</v>
      </c>
      <c r="R36" s="354" t="s">
        <v>299</v>
      </c>
      <c r="S36" s="471" t="s">
        <v>45</v>
      </c>
      <c r="T36" s="471" t="s">
        <v>43</v>
      </c>
      <c r="U36" s="275" t="str">
        <f t="shared" ref="U36:AF36" si="44">IF(U34=0,"",U35/U34)</f>
        <v/>
      </c>
      <c r="V36" s="275" t="str">
        <f t="shared" si="44"/>
        <v/>
      </c>
      <c r="W36" s="275" t="str">
        <f t="shared" si="44"/>
        <v/>
      </c>
      <c r="X36" s="275" t="str">
        <f t="shared" si="44"/>
        <v/>
      </c>
      <c r="Y36" s="275" t="str">
        <f t="shared" si="44"/>
        <v/>
      </c>
      <c r="Z36" s="275" t="str">
        <f t="shared" si="44"/>
        <v/>
      </c>
      <c r="AA36" s="275">
        <f t="shared" si="44"/>
        <v>0</v>
      </c>
      <c r="AB36" s="275" t="str">
        <f t="shared" si="44"/>
        <v/>
      </c>
      <c r="AC36" s="275" t="str">
        <f t="shared" si="44"/>
        <v/>
      </c>
      <c r="AD36" s="275" t="str">
        <f t="shared" si="44"/>
        <v/>
      </c>
      <c r="AE36" s="275" t="str">
        <f t="shared" si="44"/>
        <v/>
      </c>
      <c r="AF36" s="275">
        <f t="shared" si="44"/>
        <v>0</v>
      </c>
      <c r="AG36" s="472">
        <f t="shared" ref="AG36" si="45">IF(AG34=0,"",AG35/AG34)</f>
        <v>3</v>
      </c>
      <c r="AH36" s="345" t="str">
        <f t="shared" ref="AH36:AO36" si="46">IF(AH$8&lt;=$AJ$8,IF(OR(AH34="",AH35=""),"",AH35/AH34),"")</f>
        <v/>
      </c>
      <c r="AI36" s="345" t="str">
        <f t="shared" si="46"/>
        <v/>
      </c>
      <c r="AJ36" s="345" t="str">
        <f t="shared" si="46"/>
        <v/>
      </c>
      <c r="AK36" s="345" t="str">
        <f t="shared" si="46"/>
        <v/>
      </c>
      <c r="AL36" s="345" t="str">
        <f t="shared" si="46"/>
        <v/>
      </c>
      <c r="AM36" s="345" t="str">
        <f t="shared" si="46"/>
        <v/>
      </c>
      <c r="AN36" s="345">
        <f t="shared" si="46"/>
        <v>6</v>
      </c>
      <c r="AO36" s="345">
        <f t="shared" si="46"/>
        <v>6</v>
      </c>
      <c r="AP36" s="345">
        <f>IF(AP$5&lt;=$AJ$5,IF(OR(AP34="",AP35=""),"",AP35/AP34),"")</f>
        <v>6</v>
      </c>
      <c r="AQ36" s="345">
        <f t="shared" ref="AQ36" si="47">IF(AQ$5&lt;=$AJ$5,IF(OR(AQ34="",AQ35=""),"",AQ35/AQ34),"")</f>
        <v>6</v>
      </c>
      <c r="AR36" s="345">
        <f t="shared" ref="AR36" si="48">IF(AR$5&lt;=$AJ$5,IF(OR(AR34="",AR35=""),"",AR35/AR34),"")</f>
        <v>6</v>
      </c>
      <c r="AS36" s="609">
        <f t="shared" ref="AS36" si="49">IF(AS$5&lt;=$AJ$5,IF(OR(AS34="",AS35=""),"",AS35/AS34),"")</f>
        <v>3</v>
      </c>
      <c r="AT36" s="412"/>
      <c r="AU36" s="34"/>
      <c r="AV36" s="390"/>
      <c r="AW36" s="390"/>
      <c r="AX36" s="368"/>
      <c r="AY36" s="368"/>
      <c r="AZ36" s="368"/>
      <c r="BA36" s="368"/>
      <c r="BB36" s="653"/>
      <c r="BC36" s="653"/>
      <c r="BD36" s="368"/>
      <c r="BE36" s="368"/>
      <c r="BF36" s="368"/>
      <c r="BG36" s="368"/>
      <c r="BH36" s="368"/>
      <c r="BI36" s="368"/>
      <c r="BJ36" s="368"/>
      <c r="BK36" s="368"/>
      <c r="BL36" s="368"/>
      <c r="BM36" s="368"/>
      <c r="BN36" s="368"/>
      <c r="BO36" s="368"/>
      <c r="BP36" s="368"/>
      <c r="BQ36" s="368"/>
    </row>
    <row r="37" spans="1:69" s="543" customFormat="1" ht="33.75" customHeight="1" x14ac:dyDescent="0.25">
      <c r="A37" s="457" t="s">
        <v>240</v>
      </c>
      <c r="B37" s="539" t="s">
        <v>112</v>
      </c>
      <c r="C37" s="540">
        <v>0.7</v>
      </c>
      <c r="D37" s="458" t="s">
        <v>113</v>
      </c>
      <c r="E37" s="457" t="s">
        <v>304</v>
      </c>
      <c r="F37" s="539" t="s">
        <v>310</v>
      </c>
      <c r="G37" s="539" t="s">
        <v>337</v>
      </c>
      <c r="H37" s="615" t="s">
        <v>547</v>
      </c>
      <c r="I37" s="615" t="s">
        <v>553</v>
      </c>
      <c r="J37" s="539" t="s">
        <v>38</v>
      </c>
      <c r="K37" s="539">
        <v>998</v>
      </c>
      <c r="L37" s="540">
        <v>1</v>
      </c>
      <c r="M37" s="540">
        <v>1</v>
      </c>
      <c r="N37" s="540">
        <v>1</v>
      </c>
      <c r="O37" s="540">
        <v>1</v>
      </c>
      <c r="P37" s="622" t="s">
        <v>519</v>
      </c>
      <c r="Q37" s="459" t="s">
        <v>290</v>
      </c>
      <c r="R37" s="457" t="s">
        <v>208</v>
      </c>
      <c r="S37" s="604" t="s">
        <v>40</v>
      </c>
      <c r="T37" s="604" t="s">
        <v>41</v>
      </c>
      <c r="U37" s="23"/>
      <c r="V37" s="23"/>
      <c r="W37" s="23">
        <v>1</v>
      </c>
      <c r="X37" s="23">
        <v>1</v>
      </c>
      <c r="Y37" s="23">
        <v>1</v>
      </c>
      <c r="Z37" s="23"/>
      <c r="AA37" s="23"/>
      <c r="AB37" s="23">
        <v>1</v>
      </c>
      <c r="AC37" s="23"/>
      <c r="AD37" s="23"/>
      <c r="AE37" s="23">
        <v>1</v>
      </c>
      <c r="AF37" s="23"/>
      <c r="AG37" s="468">
        <f>SUM(U37:AF37)</f>
        <v>5</v>
      </c>
      <c r="AH37" s="15" t="str">
        <f>IF(AH$5&lt;=$U$8,IF(SUM($U37:U37)=0,"",SUM($U37:U37)),"")</f>
        <v/>
      </c>
      <c r="AI37" s="15" t="str">
        <f>IF(AI$5&lt;=$U$8,IF(SUM($U37:V37)=0,"",SUM($U37:V37)),"")</f>
        <v/>
      </c>
      <c r="AJ37" s="15">
        <f>IF(AJ$5&lt;=$U$8,IF(SUM($U37:W37)=0,"",SUM($U37:W37)),"")</f>
        <v>1</v>
      </c>
      <c r="AK37" s="15">
        <f>IF(AK$5&lt;=$U$8,IF(SUM($U37:X37)=0,"",SUM($U37:X37)),"")</f>
        <v>2</v>
      </c>
      <c r="AL37" s="15">
        <f>IF(AL$5&lt;=$U$8,IF(SUM($U37:Y37)=0,"",SUM($U37:Y37)),"")</f>
        <v>3</v>
      </c>
      <c r="AM37" s="15">
        <f>IF(AM$5&lt;=$U$8,IF(SUM($U10:Z10)=0,"",SUM($U10:Z10)),"")</f>
        <v>3</v>
      </c>
      <c r="AN37" s="15">
        <f>IF(AN$5&lt;=$U$8,IF(SUM($U10:AA10)=0,"",SUM($U10:AA10)),"")</f>
        <v>3</v>
      </c>
      <c r="AO37" s="15">
        <f>IF(AO$5&lt;=$U$8,IF(SUM($U10:AB10)=0,"",SUM($U10:AB10)),"")</f>
        <v>3</v>
      </c>
      <c r="AP37" s="15">
        <f>IF(AP$8&lt;=$U$8,IF(SUM($U10:AC10)=0,"",SUM($U10:AC10)),"")</f>
        <v>4</v>
      </c>
      <c r="AQ37" s="15">
        <f>IF(AQ$5&lt;=$U$8,IF(SUM($U37:AD37)=0,"",SUM($U37:AD37)),"")</f>
        <v>4</v>
      </c>
      <c r="AR37" s="15">
        <f>IF(AR$5&lt;=$U$8,IF(SUM($U37:AE37)=0,"",SUM($U37:AE37)),"")</f>
        <v>5</v>
      </c>
      <c r="AS37" s="610">
        <f>IF(AS$5&lt;=$U$8,IF(SUM($U37:AF37)=0,"",SUM($U37:AF37)),"")</f>
        <v>5</v>
      </c>
      <c r="AT37" s="554"/>
      <c r="AU37" s="15"/>
      <c r="AV37" s="390"/>
      <c r="AW37" s="390"/>
      <c r="AX37" s="364"/>
      <c r="AY37" s="364"/>
      <c r="AZ37" s="364"/>
      <c r="BA37" s="364"/>
      <c r="BB37" s="651"/>
      <c r="BC37" s="651"/>
      <c r="BD37" s="364"/>
      <c r="BE37" s="364"/>
      <c r="BF37" s="364"/>
      <c r="BG37" s="364"/>
      <c r="BH37" s="364"/>
      <c r="BI37" s="364"/>
      <c r="BJ37" s="364"/>
      <c r="BK37" s="364"/>
      <c r="BL37" s="364"/>
      <c r="BM37" s="364"/>
      <c r="BN37" s="364"/>
      <c r="BO37" s="364"/>
      <c r="BP37" s="364"/>
      <c r="BQ37" s="364"/>
    </row>
    <row r="38" spans="1:69" ht="33.75" customHeight="1" x14ac:dyDescent="0.25">
      <c r="A38" s="350" t="s">
        <v>240</v>
      </c>
      <c r="B38" s="424" t="s">
        <v>112</v>
      </c>
      <c r="C38" s="432">
        <v>0.7</v>
      </c>
      <c r="D38" s="359" t="s">
        <v>113</v>
      </c>
      <c r="E38" s="350" t="s">
        <v>304</v>
      </c>
      <c r="F38" s="428" t="s">
        <v>310</v>
      </c>
      <c r="G38" s="428" t="s">
        <v>337</v>
      </c>
      <c r="H38" s="615" t="s">
        <v>547</v>
      </c>
      <c r="I38" s="615" t="s">
        <v>553</v>
      </c>
      <c r="J38" s="424" t="s">
        <v>38</v>
      </c>
      <c r="K38" s="424">
        <v>998</v>
      </c>
      <c r="L38" s="427">
        <v>1</v>
      </c>
      <c r="M38" s="427">
        <v>1</v>
      </c>
      <c r="N38" s="427">
        <v>1</v>
      </c>
      <c r="O38" s="427">
        <v>1</v>
      </c>
      <c r="P38" s="622" t="s">
        <v>519</v>
      </c>
      <c r="Q38" s="410" t="s">
        <v>290</v>
      </c>
      <c r="R38" s="353" t="s">
        <v>208</v>
      </c>
      <c r="S38" s="7" t="s">
        <v>40</v>
      </c>
      <c r="T38" s="7" t="s">
        <v>42</v>
      </c>
      <c r="U38" s="15">
        <v>0</v>
      </c>
      <c r="V38" s="15">
        <v>0</v>
      </c>
      <c r="W38" s="15">
        <v>1</v>
      </c>
      <c r="X38" s="15">
        <v>1</v>
      </c>
      <c r="Y38" s="15">
        <v>1</v>
      </c>
      <c r="Z38" s="15">
        <v>0</v>
      </c>
      <c r="AA38" s="15"/>
      <c r="AB38" s="15"/>
      <c r="AC38" s="15"/>
      <c r="AD38" s="15"/>
      <c r="AE38" s="15"/>
      <c r="AF38" s="14"/>
      <c r="AG38" s="469">
        <f>SUM(U38:AF38)</f>
        <v>3</v>
      </c>
      <c r="AH38" s="34" t="str">
        <f>IF(AH$5&lt;=$U$8,IF(SUM($U38:U38)=0,"",SUM($U38:U38)),"")</f>
        <v/>
      </c>
      <c r="AI38" s="34" t="str">
        <f>IF(AI$5&lt;=$U$8,IF(SUM($U38:V38)=0,"",SUM($U38:V38)),"")</f>
        <v/>
      </c>
      <c r="AJ38" s="34">
        <f>IF(AJ$5&lt;=$U$8,IF(SUM($U38:W38)=0,"",SUM($U38:W38)),"")</f>
        <v>1</v>
      </c>
      <c r="AK38" s="34">
        <f>IF(AK$5&lt;=$U$8,IF(SUM($U38:X38)=0,"",SUM($U38:X38)),"")</f>
        <v>2</v>
      </c>
      <c r="AL38" s="34">
        <f>IF(AL$5&lt;=$U$8,IF(SUM($U38:Y38)=0,"",SUM($U38:Y38)),"")</f>
        <v>3</v>
      </c>
      <c r="AM38" s="34">
        <f>IF(AM$5&lt;=$U$8,IF(SUM($U38:Z38)=0,"",SUM($U38:Z38)),"")</f>
        <v>3</v>
      </c>
      <c r="AN38" s="34">
        <f>IF(AN$5&lt;=$U$8,IF(SUM($U38:AA38)=0,"",SUM($U38:AA38)),"")</f>
        <v>3</v>
      </c>
      <c r="AO38" s="34">
        <f>IF(AO$5&lt;=$U$8,IF(SUM($U38:AB38)=0,"",SUM($U38:AB38)),"")</f>
        <v>3</v>
      </c>
      <c r="AP38" s="34">
        <f>IF(AP$5&lt;=$U$8,IF(SUM($U38:AC38)=0,"",SUM($U38:AC38)),"")</f>
        <v>3</v>
      </c>
      <c r="AQ38" s="34">
        <f>IF(AQ$5&lt;=$U$8,IF(SUM($U38:AD38)=0,"",SUM($U38:AD38)),"")</f>
        <v>3</v>
      </c>
      <c r="AR38" s="34">
        <f>IF(AR$5&lt;=$U$8,IF(SUM($U38:AE38)=0,"",SUM($U38:AE38)),"")</f>
        <v>3</v>
      </c>
      <c r="AS38" s="608">
        <f>IF(AS$5&lt;=$U$8,IF(SUM($U38:AF38)=0,"",SUM($U38:AF38)),"")</f>
        <v>3</v>
      </c>
      <c r="AT38" s="412" t="s">
        <v>387</v>
      </c>
      <c r="AU38" s="34" t="s">
        <v>388</v>
      </c>
      <c r="AV38" s="412" t="s">
        <v>387</v>
      </c>
      <c r="AW38" s="34"/>
      <c r="AX38" s="592" t="s">
        <v>514</v>
      </c>
      <c r="AY38" s="592" t="s">
        <v>513</v>
      </c>
      <c r="AZ38" s="629" t="s">
        <v>576</v>
      </c>
      <c r="BA38" s="17" t="s">
        <v>577</v>
      </c>
      <c r="BB38" s="17" t="s">
        <v>635</v>
      </c>
      <c r="BC38" s="17" t="s">
        <v>636</v>
      </c>
      <c r="BD38" s="664" t="s">
        <v>387</v>
      </c>
      <c r="BE38" s="17" t="s">
        <v>449</v>
      </c>
      <c r="BF38" s="364"/>
      <c r="BG38" s="364"/>
      <c r="BH38" s="364"/>
      <c r="BI38" s="364"/>
      <c r="BJ38" s="364"/>
      <c r="BK38" s="364"/>
      <c r="BL38" s="364"/>
      <c r="BM38" s="364"/>
      <c r="BN38" s="364"/>
      <c r="BO38" s="364"/>
      <c r="BP38" s="364"/>
      <c r="BQ38" s="364"/>
    </row>
    <row r="39" spans="1:69" ht="33.75" customHeight="1" thickBot="1" x14ac:dyDescent="0.3">
      <c r="A39" s="350" t="s">
        <v>240</v>
      </c>
      <c r="B39" s="424" t="s">
        <v>112</v>
      </c>
      <c r="C39" s="432">
        <v>0.7</v>
      </c>
      <c r="D39" s="359" t="s">
        <v>113</v>
      </c>
      <c r="E39" s="350" t="s">
        <v>304</v>
      </c>
      <c r="F39" s="428" t="s">
        <v>310</v>
      </c>
      <c r="G39" s="428" t="s">
        <v>337</v>
      </c>
      <c r="H39" s="615" t="s">
        <v>547</v>
      </c>
      <c r="I39" s="615" t="s">
        <v>553</v>
      </c>
      <c r="J39" s="424" t="s">
        <v>38</v>
      </c>
      <c r="K39" s="424">
        <v>998</v>
      </c>
      <c r="L39" s="427">
        <v>1</v>
      </c>
      <c r="M39" s="427">
        <v>1</v>
      </c>
      <c r="N39" s="427">
        <v>1</v>
      </c>
      <c r="O39" s="427">
        <v>1</v>
      </c>
      <c r="P39" s="622" t="s">
        <v>519</v>
      </c>
      <c r="Q39" s="410" t="s">
        <v>290</v>
      </c>
      <c r="R39" s="353" t="s">
        <v>208</v>
      </c>
      <c r="S39" s="7" t="s">
        <v>40</v>
      </c>
      <c r="T39" s="7" t="s">
        <v>43</v>
      </c>
      <c r="U39" s="275" t="str">
        <f t="shared" ref="U39:W39" si="50">IF(U37=0,"",U38/U37)</f>
        <v/>
      </c>
      <c r="V39" s="275" t="str">
        <f t="shared" si="50"/>
        <v/>
      </c>
      <c r="W39" s="275">
        <f t="shared" si="50"/>
        <v>1</v>
      </c>
      <c r="X39" s="275">
        <f>IF(X37=0,"",X38/X37)</f>
        <v>1</v>
      </c>
      <c r="Y39" s="275"/>
      <c r="Z39" s="275"/>
      <c r="AA39" s="275"/>
      <c r="AB39" s="275"/>
      <c r="AC39" s="275"/>
      <c r="AD39" s="275"/>
      <c r="AE39" s="275"/>
      <c r="AF39" s="275"/>
      <c r="AG39" s="482">
        <f t="shared" ref="AG39" si="51">IF(AG37=0,"",AG38/AG37)</f>
        <v>0.6</v>
      </c>
      <c r="AH39" s="345" t="str">
        <f>IF(AH$8&lt;=$AJ$8,IF(OR(AH37="",AH38=""),"",AH38/AH37),"")</f>
        <v/>
      </c>
      <c r="AI39" s="345" t="str">
        <f t="shared" ref="AI39:AO39" si="52">IF(AI$8&lt;=$AJ$8,IF(OR(AI37="",AI38=""),"",AI38/AI37),"")</f>
        <v/>
      </c>
      <c r="AJ39" s="345">
        <f t="shared" si="52"/>
        <v>1</v>
      </c>
      <c r="AK39" s="345">
        <f t="shared" si="52"/>
        <v>1</v>
      </c>
      <c r="AL39" s="345">
        <f t="shared" si="52"/>
        <v>1</v>
      </c>
      <c r="AM39" s="345">
        <f t="shared" si="52"/>
        <v>1</v>
      </c>
      <c r="AN39" s="345">
        <f t="shared" si="52"/>
        <v>1</v>
      </c>
      <c r="AO39" s="345">
        <f t="shared" si="52"/>
        <v>1</v>
      </c>
      <c r="AP39" s="345">
        <f>IF(AP$5&lt;=$AJ$5,IF(OR(AP37="",AP38=""),"",AP38/AP37),"")</f>
        <v>0.75</v>
      </c>
      <c r="AQ39" s="345">
        <f t="shared" ref="AQ39" si="53">IF(AQ$5&lt;=$AJ$5,IF(OR(AQ37="",AQ38=""),"",AQ38/AQ37),"")</f>
        <v>0.75</v>
      </c>
      <c r="AR39" s="345">
        <f t="shared" ref="AR39" si="54">IF(AR$5&lt;=$AJ$5,IF(OR(AR37="",AR38=""),"",AR38/AR37),"")</f>
        <v>0.6</v>
      </c>
      <c r="AS39" s="609">
        <f t="shared" ref="AS39" si="55">IF(AS$5&lt;=$AJ$5,IF(OR(AS37="",AS38=""),"",AS38/AS37),"")</f>
        <v>0.6</v>
      </c>
      <c r="AT39" s="412"/>
      <c r="AU39" s="34"/>
      <c r="AV39" s="390"/>
      <c r="AW39" s="390"/>
      <c r="AX39" s="364"/>
      <c r="AY39" s="364"/>
      <c r="AZ39" s="364"/>
      <c r="BA39" s="364"/>
      <c r="BB39" s="651"/>
      <c r="BC39" s="651"/>
      <c r="BD39" s="364"/>
      <c r="BE39" s="364"/>
      <c r="BF39" s="364"/>
      <c r="BG39" s="364"/>
      <c r="BH39" s="364"/>
      <c r="BI39" s="364"/>
      <c r="BJ39" s="364"/>
      <c r="BK39" s="364"/>
      <c r="BL39" s="364"/>
      <c r="BM39" s="364"/>
      <c r="BN39" s="364"/>
      <c r="BO39" s="364"/>
      <c r="BP39" s="364"/>
      <c r="BQ39" s="364"/>
    </row>
    <row r="40" spans="1:69" ht="33.75" customHeight="1" x14ac:dyDescent="0.25">
      <c r="A40" s="350" t="s">
        <v>240</v>
      </c>
      <c r="B40" s="424" t="s">
        <v>112</v>
      </c>
      <c r="C40" s="432">
        <v>0.7</v>
      </c>
      <c r="D40" s="359" t="s">
        <v>113</v>
      </c>
      <c r="E40" s="350" t="s">
        <v>304</v>
      </c>
      <c r="F40" s="428" t="s">
        <v>310</v>
      </c>
      <c r="G40" s="428" t="s">
        <v>337</v>
      </c>
      <c r="H40" s="615" t="s">
        <v>547</v>
      </c>
      <c r="I40" s="615" t="s">
        <v>553</v>
      </c>
      <c r="J40" s="424" t="s">
        <v>38</v>
      </c>
      <c r="K40" s="424">
        <v>277</v>
      </c>
      <c r="L40" s="427">
        <v>1</v>
      </c>
      <c r="M40" s="427">
        <v>1</v>
      </c>
      <c r="N40" s="427">
        <v>1</v>
      </c>
      <c r="O40" s="427">
        <v>1</v>
      </c>
      <c r="P40" s="622" t="s">
        <v>519</v>
      </c>
      <c r="Q40" s="410" t="s">
        <v>290</v>
      </c>
      <c r="R40" s="353" t="s">
        <v>208</v>
      </c>
      <c r="S40" s="7" t="s">
        <v>44</v>
      </c>
      <c r="T40" s="7" t="s">
        <v>41</v>
      </c>
      <c r="U40" s="34"/>
      <c r="V40" s="34"/>
      <c r="W40" s="34">
        <v>1</v>
      </c>
      <c r="X40" s="34">
        <v>1</v>
      </c>
      <c r="Y40" s="34">
        <v>1</v>
      </c>
      <c r="Z40" s="34"/>
      <c r="AA40" s="34">
        <v>1</v>
      </c>
      <c r="AB40" s="34"/>
      <c r="AC40" s="34">
        <v>1</v>
      </c>
      <c r="AD40" s="34">
        <v>1</v>
      </c>
      <c r="AE40" s="34">
        <v>1</v>
      </c>
      <c r="AF40" s="34"/>
      <c r="AG40" s="468">
        <f>SUM(U40:AF40)</f>
        <v>7</v>
      </c>
      <c r="AH40" s="34" t="str">
        <f>IF(AH$5&lt;=$U$8,IF(SUM($U40:U40)=0,"",SUM($U40:U40)),"")</f>
        <v/>
      </c>
      <c r="AI40" s="34" t="str">
        <f>IF(AI$5&lt;=$U$8,IF(SUM($U40:V40)=0,"",SUM($U40:V40)),"")</f>
        <v/>
      </c>
      <c r="AJ40" s="34">
        <f>IF(AJ$5&lt;=$U$8,IF(SUM($U40:W40)=0,"",SUM($U40:W40)),"")</f>
        <v>1</v>
      </c>
      <c r="AK40" s="34">
        <f>IF(AK$5&lt;=$U$8,IF(SUM($U40:X40)=0,"",SUM($U40:X40)),"")</f>
        <v>2</v>
      </c>
      <c r="AL40" s="34">
        <f>IF(AL$5&lt;=$U$8,IF(SUM($U40:Y40)=0,"",SUM($U40:Y40)),"")</f>
        <v>3</v>
      </c>
      <c r="AM40" s="34">
        <f>IF(AM$5&lt;=$U$8,IF(SUM($U40:Z40)=0,"",SUM($U40:Z40)),"")</f>
        <v>3</v>
      </c>
      <c r="AN40" s="34">
        <f>IF(AN$5&lt;=$U$8,IF(SUM($U40:AA40)=0,"",SUM($U40:AA40)),"")</f>
        <v>4</v>
      </c>
      <c r="AO40" s="34">
        <f>IF(AO$5&lt;=$U$8,IF(SUM($U40:AB40)=0,"",SUM($U40:AB40)),"")</f>
        <v>4</v>
      </c>
      <c r="AP40" s="34">
        <f>IF(AP$8&lt;=$U$8,IF(SUM($U40:AC40)=0,"",SUM($U40:AC40)),"")</f>
        <v>5</v>
      </c>
      <c r="AQ40" s="34">
        <f>IF(AQ$5&lt;=$U$8,IF(SUM($U40:AD40)=0,"",SUM($U40:AD40)),"")</f>
        <v>6</v>
      </c>
      <c r="AR40" s="34">
        <f>IF(AR$5&lt;=$U$8,IF(SUM($U40:AE40)=0,"",SUM($U40:AE40)),"")</f>
        <v>7</v>
      </c>
      <c r="AS40" s="608">
        <f>IF(AS$5&lt;=$U$8,IF(SUM($U40:AF40)=0,"",SUM($U40:AF40)),"")</f>
        <v>7</v>
      </c>
      <c r="AT40" s="412"/>
      <c r="AU40" s="391"/>
      <c r="AV40" s="390"/>
      <c r="AW40" s="390"/>
      <c r="AX40" s="364"/>
      <c r="AY40" s="364"/>
      <c r="AZ40" s="364"/>
      <c r="BA40" s="364"/>
      <c r="BB40" s="651"/>
      <c r="BC40" s="651"/>
      <c r="BD40" s="364"/>
      <c r="BE40" s="364"/>
      <c r="BF40" s="364"/>
      <c r="BG40" s="364"/>
      <c r="BH40" s="364"/>
      <c r="BI40" s="364"/>
      <c r="BJ40" s="364"/>
      <c r="BK40" s="364"/>
      <c r="BL40" s="364"/>
      <c r="BM40" s="364"/>
      <c r="BN40" s="364"/>
      <c r="BO40" s="364"/>
      <c r="BP40" s="364"/>
      <c r="BQ40" s="364"/>
    </row>
    <row r="41" spans="1:69" ht="33.75" customHeight="1" x14ac:dyDescent="0.25">
      <c r="A41" s="350" t="s">
        <v>240</v>
      </c>
      <c r="B41" s="424" t="s">
        <v>112</v>
      </c>
      <c r="C41" s="432">
        <v>0.7</v>
      </c>
      <c r="D41" s="359" t="s">
        <v>113</v>
      </c>
      <c r="E41" s="350" t="s">
        <v>304</v>
      </c>
      <c r="F41" s="428" t="s">
        <v>310</v>
      </c>
      <c r="G41" s="428" t="s">
        <v>337</v>
      </c>
      <c r="H41" s="615" t="s">
        <v>547</v>
      </c>
      <c r="I41" s="615" t="s">
        <v>553</v>
      </c>
      <c r="J41" s="424" t="s">
        <v>38</v>
      </c>
      <c r="K41" s="424">
        <v>277</v>
      </c>
      <c r="L41" s="427">
        <v>1</v>
      </c>
      <c r="M41" s="427">
        <v>1</v>
      </c>
      <c r="N41" s="427">
        <v>1</v>
      </c>
      <c r="O41" s="427">
        <v>1</v>
      </c>
      <c r="P41" s="622" t="s">
        <v>519</v>
      </c>
      <c r="Q41" s="410" t="s">
        <v>290</v>
      </c>
      <c r="R41" s="353" t="s">
        <v>208</v>
      </c>
      <c r="S41" s="7" t="s">
        <v>44</v>
      </c>
      <c r="T41" s="7" t="s">
        <v>42</v>
      </c>
      <c r="U41" s="15"/>
      <c r="V41" s="15">
        <v>1</v>
      </c>
      <c r="W41" s="15">
        <v>1</v>
      </c>
      <c r="X41" s="34">
        <v>1</v>
      </c>
      <c r="Y41" s="15">
        <v>1</v>
      </c>
      <c r="Z41" s="15">
        <v>1</v>
      </c>
      <c r="AA41" s="15"/>
      <c r="AB41" s="15"/>
      <c r="AC41" s="15"/>
      <c r="AD41" s="15"/>
      <c r="AE41" s="15"/>
      <c r="AF41" s="14"/>
      <c r="AG41" s="469">
        <f>SUM(U41:AF41)</f>
        <v>5</v>
      </c>
      <c r="AH41" s="34" t="str">
        <f>IF(AH$5&lt;=$U$8,IF(SUM($U41:U41)=0,"",SUM($U41:U41)),"")</f>
        <v/>
      </c>
      <c r="AI41" s="34">
        <f>IF(AI$5&lt;=$U$8,IF(SUM($U41:V41)=0,"",SUM($U41:V41)),"")</f>
        <v>1</v>
      </c>
      <c r="AJ41" s="34">
        <f>IF(AJ$5&lt;=$U$8,IF(SUM($U41:W41)=0,"",SUM($U41:W41)),"")</f>
        <v>2</v>
      </c>
      <c r="AK41" s="34">
        <f>IF(AK$5&lt;=$U$8,IF(SUM($U41:X41)=0,"",SUM($U41:X41)),"")</f>
        <v>3</v>
      </c>
      <c r="AL41" s="34">
        <f>IF(AL$5&lt;=$U$8,IF(SUM($U41:Y41)=0,"",SUM($U41:Y41)),"")</f>
        <v>4</v>
      </c>
      <c r="AM41" s="34">
        <f>IF(AM$5&lt;=$U$8,IF(SUM($U41:Z41)=0,"",SUM($U41:Z41)),"")</f>
        <v>5</v>
      </c>
      <c r="AN41" s="34">
        <f>IF(AN$5&lt;=$U$8,IF(SUM($U41:AA41)=0,"",SUM($U41:AA41)),"")</f>
        <v>5</v>
      </c>
      <c r="AO41" s="34">
        <f>IF(AO$5&lt;=$U$8,IF(SUM($U41:AB41)=0,"",SUM($U41:AB41)),"")</f>
        <v>5</v>
      </c>
      <c r="AP41" s="34">
        <f>IF(AP$5&lt;=$U$8,IF(SUM($U41:AC41)=0,"",SUM($U41:AC41)),"")</f>
        <v>5</v>
      </c>
      <c r="AQ41" s="34">
        <f>IF(AQ$5&lt;=$U$8,IF(SUM($U41:AD41)=0,"",SUM($U41:AD41)),"")</f>
        <v>5</v>
      </c>
      <c r="AR41" s="34">
        <f>IF(AR$5&lt;=$U$8,IF(SUM($U41:AE41)=0,"",SUM($U41:AE41)),"")</f>
        <v>5</v>
      </c>
      <c r="AS41" s="608">
        <f>IF(AS$5&lt;=$U$8,IF(SUM($U41:AF41)=0,"",SUM($U41:AF41)),"")</f>
        <v>5</v>
      </c>
      <c r="AT41" s="412"/>
      <c r="AU41" s="391"/>
      <c r="AV41" s="412" t="s">
        <v>440</v>
      </c>
      <c r="AW41" s="34" t="s">
        <v>441</v>
      </c>
      <c r="AX41" s="574" t="s">
        <v>501</v>
      </c>
      <c r="AY41" s="595" t="s">
        <v>502</v>
      </c>
      <c r="AZ41" s="574" t="s">
        <v>598</v>
      </c>
      <c r="BA41" s="578" t="s">
        <v>599</v>
      </c>
      <c r="BB41" s="574" t="s">
        <v>649</v>
      </c>
      <c r="BC41" s="578" t="s">
        <v>650</v>
      </c>
      <c r="BD41" s="574" t="s">
        <v>710</v>
      </c>
      <c r="BE41" s="578" t="s">
        <v>711</v>
      </c>
      <c r="BF41" s="398"/>
      <c r="BG41" s="299"/>
      <c r="BH41" s="299"/>
      <c r="BI41" s="299"/>
      <c r="BJ41" s="299"/>
      <c r="BK41" s="299"/>
      <c r="BL41" s="299"/>
      <c r="BM41" s="299"/>
      <c r="BN41" s="299"/>
      <c r="BO41" s="299"/>
      <c r="BP41" s="299"/>
      <c r="BQ41" s="299"/>
    </row>
    <row r="42" spans="1:69" ht="33.75" customHeight="1" thickBot="1" x14ac:dyDescent="0.3">
      <c r="A42" s="350" t="s">
        <v>240</v>
      </c>
      <c r="B42" s="424" t="s">
        <v>112</v>
      </c>
      <c r="C42" s="432">
        <v>0.7</v>
      </c>
      <c r="D42" s="359" t="s">
        <v>113</v>
      </c>
      <c r="E42" s="350" t="s">
        <v>304</v>
      </c>
      <c r="F42" s="428" t="s">
        <v>310</v>
      </c>
      <c r="G42" s="428" t="s">
        <v>337</v>
      </c>
      <c r="H42" s="615" t="s">
        <v>547</v>
      </c>
      <c r="I42" s="615" t="s">
        <v>553</v>
      </c>
      <c r="J42" s="424" t="s">
        <v>38</v>
      </c>
      <c r="K42" s="424">
        <v>277</v>
      </c>
      <c r="L42" s="427">
        <v>1</v>
      </c>
      <c r="M42" s="427">
        <v>1</v>
      </c>
      <c r="N42" s="427">
        <v>1</v>
      </c>
      <c r="O42" s="427">
        <v>1</v>
      </c>
      <c r="P42" s="622" t="s">
        <v>519</v>
      </c>
      <c r="Q42" s="410" t="s">
        <v>290</v>
      </c>
      <c r="R42" s="353" t="s">
        <v>208</v>
      </c>
      <c r="S42" s="7" t="s">
        <v>44</v>
      </c>
      <c r="T42" s="7" t="s">
        <v>43</v>
      </c>
      <c r="U42" s="275" t="str">
        <f t="shared" ref="U42:AF42" si="56">IF(U40=0,"",U41/U40)</f>
        <v/>
      </c>
      <c r="V42" s="275" t="str">
        <f t="shared" si="56"/>
        <v/>
      </c>
      <c r="W42" s="275">
        <f t="shared" si="56"/>
        <v>1</v>
      </c>
      <c r="X42" s="275">
        <f t="shared" si="56"/>
        <v>1</v>
      </c>
      <c r="Y42" s="275">
        <f t="shared" si="56"/>
        <v>1</v>
      </c>
      <c r="Z42" s="275" t="str">
        <f t="shared" si="56"/>
        <v/>
      </c>
      <c r="AA42" s="275">
        <f t="shared" si="56"/>
        <v>0</v>
      </c>
      <c r="AB42" s="275" t="str">
        <f t="shared" si="56"/>
        <v/>
      </c>
      <c r="AC42" s="275">
        <f t="shared" si="56"/>
        <v>0</v>
      </c>
      <c r="AD42" s="275">
        <f t="shared" si="56"/>
        <v>0</v>
      </c>
      <c r="AE42" s="275">
        <f t="shared" si="56"/>
        <v>0</v>
      </c>
      <c r="AF42" s="275" t="str">
        <f t="shared" si="56"/>
        <v/>
      </c>
      <c r="AG42" s="482">
        <f t="shared" ref="AG42" si="57">IF(AG40=0,"",AG41/AG40)</f>
        <v>0.7142857142857143</v>
      </c>
      <c r="AH42" s="345" t="str">
        <f>IF(AH$8&lt;=$AJ$8,IF(OR(AH40="",AH41=""),"",AH41/AH40),"")</f>
        <v/>
      </c>
      <c r="AI42" s="345" t="str">
        <f t="shared" ref="AI42:AO42" si="58">IF(AI$8&lt;=$AJ$8,IF(OR(AI40="",AI41=""),"",AI41/AI40),"")</f>
        <v/>
      </c>
      <c r="AJ42" s="626">
        <f t="shared" si="58"/>
        <v>2</v>
      </c>
      <c r="AK42" s="345">
        <f t="shared" si="58"/>
        <v>1.5</v>
      </c>
      <c r="AL42" s="345">
        <f t="shared" si="58"/>
        <v>1.3333333333333333</v>
      </c>
      <c r="AM42" s="345">
        <f t="shared" si="58"/>
        <v>1.6666666666666667</v>
      </c>
      <c r="AN42" s="345">
        <f t="shared" si="58"/>
        <v>1.25</v>
      </c>
      <c r="AO42" s="345">
        <f t="shared" si="58"/>
        <v>1.25</v>
      </c>
      <c r="AP42" s="345">
        <f>IF(AP$5&lt;=$AJ$5,IF(OR(AP40="",AP41=""),"",AP41/AP40),"")</f>
        <v>1</v>
      </c>
      <c r="AQ42" s="345">
        <f t="shared" ref="AQ42" si="59">IF(AQ$5&lt;=$AJ$5,IF(OR(AQ40="",AQ41=""),"",AQ41/AQ40),"")</f>
        <v>0.83333333333333337</v>
      </c>
      <c r="AR42" s="345">
        <f t="shared" ref="AR42" si="60">IF(AR$5&lt;=$AJ$5,IF(OR(AR40="",AR41=""),"",AR41/AR40),"")</f>
        <v>0.7142857142857143</v>
      </c>
      <c r="AS42" s="609">
        <f t="shared" ref="AS42" si="61">IF(AS$5&lt;=$AJ$5,IF(OR(AS40="",AS41=""),"",AS41/AS40),"")</f>
        <v>0.7142857142857143</v>
      </c>
      <c r="AT42" s="412"/>
      <c r="AU42" s="391"/>
      <c r="AV42" s="390"/>
      <c r="AW42" s="390"/>
      <c r="AX42" s="364"/>
      <c r="AY42" s="364"/>
      <c r="AZ42" s="364"/>
      <c r="BA42" s="364"/>
      <c r="BB42" s="651"/>
      <c r="BC42" s="651"/>
      <c r="BD42" s="364"/>
      <c r="BE42" s="364"/>
      <c r="BF42" s="364"/>
      <c r="BG42" s="364"/>
      <c r="BH42" s="364"/>
      <c r="BI42" s="364"/>
      <c r="BJ42" s="364"/>
      <c r="BK42" s="364"/>
      <c r="BL42" s="364"/>
      <c r="BM42" s="364"/>
      <c r="BN42" s="364"/>
      <c r="BO42" s="364"/>
      <c r="BP42" s="364"/>
      <c r="BQ42" s="364"/>
    </row>
    <row r="43" spans="1:69" ht="33.75" customHeight="1" x14ac:dyDescent="0.25">
      <c r="A43" s="350" t="s">
        <v>240</v>
      </c>
      <c r="B43" s="424" t="s">
        <v>112</v>
      </c>
      <c r="C43" s="432">
        <v>0.7</v>
      </c>
      <c r="D43" s="359" t="s">
        <v>113</v>
      </c>
      <c r="E43" s="350" t="s">
        <v>304</v>
      </c>
      <c r="F43" s="428" t="s">
        <v>310</v>
      </c>
      <c r="G43" s="428" t="s">
        <v>337</v>
      </c>
      <c r="H43" s="615" t="s">
        <v>547</v>
      </c>
      <c r="I43" s="615" t="s">
        <v>553</v>
      </c>
      <c r="J43" s="424" t="s">
        <v>38</v>
      </c>
      <c r="K43" s="424">
        <v>7283</v>
      </c>
      <c r="L43" s="427">
        <v>1</v>
      </c>
      <c r="M43" s="427">
        <v>1</v>
      </c>
      <c r="N43" s="427">
        <v>1</v>
      </c>
      <c r="O43" s="427">
        <v>1</v>
      </c>
      <c r="P43" s="622" t="s">
        <v>519</v>
      </c>
      <c r="Q43" s="410" t="s">
        <v>290</v>
      </c>
      <c r="R43" s="353" t="s">
        <v>208</v>
      </c>
      <c r="S43" s="7" t="s">
        <v>45</v>
      </c>
      <c r="T43" s="7" t="s">
        <v>41</v>
      </c>
      <c r="U43" s="15"/>
      <c r="V43" s="15"/>
      <c r="W43" s="34">
        <v>3</v>
      </c>
      <c r="X43" s="34"/>
      <c r="Y43" s="34"/>
      <c r="Z43" s="34">
        <v>3</v>
      </c>
      <c r="AA43" s="34"/>
      <c r="AB43" s="34"/>
      <c r="AC43" s="34">
        <v>3</v>
      </c>
      <c r="AD43" s="34"/>
      <c r="AE43" s="34"/>
      <c r="AF43" s="34">
        <v>1</v>
      </c>
      <c r="AG43" s="468">
        <f>SUM(U43:AF43)</f>
        <v>10</v>
      </c>
      <c r="AH43" s="34" t="str">
        <f>IF(AH$5&lt;=$U$8,IF(SUM($U43:U43)=0,"",SUM($U43:U43)),"")</f>
        <v/>
      </c>
      <c r="AI43" s="34" t="str">
        <f>IF(AI$5&lt;=$U$8,IF(SUM($U43:V43)=0,"",SUM($U43:V43)),"")</f>
        <v/>
      </c>
      <c r="AJ43" s="34">
        <f>IF(AJ$5&lt;=$U$8,IF(SUM($U43:W43)=0,"",SUM($U43:W43)),"")</f>
        <v>3</v>
      </c>
      <c r="AK43" s="34">
        <f>IF(AK$5&lt;=$U$8,IF(SUM($U43:X43)=0,"",SUM($U43:X43)),"")</f>
        <v>3</v>
      </c>
      <c r="AL43" s="34">
        <f>IF(AL$5&lt;=$U$8,IF(SUM($U43:Y43)=0,"",SUM($U43:Y43)),"")</f>
        <v>3</v>
      </c>
      <c r="AM43" s="34">
        <f>IF(AM$5&lt;=$U$8,IF(SUM($U43:Z43)=0,"",SUM($U43:Z43)),"")</f>
        <v>6</v>
      </c>
      <c r="AN43" s="34">
        <f>IF(AN$5&lt;=$U$8,IF(SUM($U43:AA43)=0,"",SUM($U43:AA43)),"")</f>
        <v>6</v>
      </c>
      <c r="AO43" s="34">
        <f>IF(AO$5&lt;=$U$8,IF(SUM($U43:AB43)=0,"",SUM($U43:AB43)),"")</f>
        <v>6</v>
      </c>
      <c r="AP43" s="34">
        <f>IF(AP$8&lt;=$U$8,IF(SUM($U43:AC43)=0,"",SUM($U43:AC43)),"")</f>
        <v>9</v>
      </c>
      <c r="AQ43" s="34">
        <f>IF(AQ$5&lt;=$U$8,IF(SUM($U43:AD43)=0,"",SUM($U43:AD43)),"")</f>
        <v>9</v>
      </c>
      <c r="AR43" s="34">
        <f>IF(AR$5&lt;=$U$8,IF(SUM($U43:AE43)=0,"",SUM($U43:AE43)),"")</f>
        <v>9</v>
      </c>
      <c r="AS43" s="608">
        <f>IF(AS$5&lt;=$U$8,IF(SUM($U43:AF43)=0,"",SUM($U43:AF43)),"")</f>
        <v>10</v>
      </c>
      <c r="AT43" s="412"/>
      <c r="AU43" s="34"/>
      <c r="AV43" s="390"/>
      <c r="AW43" s="390"/>
      <c r="AX43" s="364"/>
      <c r="AY43" s="364"/>
      <c r="AZ43" s="364"/>
      <c r="BA43" s="364"/>
      <c r="BB43" s="651"/>
      <c r="BC43" s="651"/>
      <c r="BD43" s="364"/>
      <c r="BE43" s="364"/>
      <c r="BF43" s="364"/>
      <c r="BG43" s="364"/>
      <c r="BH43" s="364"/>
      <c r="BI43" s="364"/>
      <c r="BJ43" s="364"/>
      <c r="BK43" s="364"/>
      <c r="BL43" s="364"/>
      <c r="BM43" s="364"/>
      <c r="BN43" s="364"/>
      <c r="BO43" s="364"/>
      <c r="BP43" s="364"/>
      <c r="BQ43" s="364"/>
    </row>
    <row r="44" spans="1:69" ht="33.75" customHeight="1" x14ac:dyDescent="0.25">
      <c r="A44" s="350" t="s">
        <v>240</v>
      </c>
      <c r="B44" s="424" t="s">
        <v>112</v>
      </c>
      <c r="C44" s="432">
        <v>0.7</v>
      </c>
      <c r="D44" s="359" t="s">
        <v>113</v>
      </c>
      <c r="E44" s="350" t="s">
        <v>304</v>
      </c>
      <c r="F44" s="428" t="s">
        <v>310</v>
      </c>
      <c r="G44" s="428" t="s">
        <v>337</v>
      </c>
      <c r="H44" s="615" t="s">
        <v>547</v>
      </c>
      <c r="I44" s="615" t="s">
        <v>553</v>
      </c>
      <c r="J44" s="424" t="s">
        <v>38</v>
      </c>
      <c r="K44" s="424">
        <v>7283</v>
      </c>
      <c r="L44" s="427">
        <v>1</v>
      </c>
      <c r="M44" s="427">
        <v>1</v>
      </c>
      <c r="N44" s="427">
        <v>1</v>
      </c>
      <c r="O44" s="427">
        <v>1</v>
      </c>
      <c r="P44" s="622" t="s">
        <v>519</v>
      </c>
      <c r="Q44" s="410" t="s">
        <v>290</v>
      </c>
      <c r="R44" s="353" t="s">
        <v>208</v>
      </c>
      <c r="S44" s="7" t="s">
        <v>45</v>
      </c>
      <c r="T44" s="7" t="s">
        <v>42</v>
      </c>
      <c r="U44" s="15">
        <v>1</v>
      </c>
      <c r="V44" s="15">
        <v>0</v>
      </c>
      <c r="W44" s="15">
        <v>2</v>
      </c>
      <c r="X44" s="15">
        <v>1</v>
      </c>
      <c r="Y44" s="15">
        <v>2</v>
      </c>
      <c r="Z44" s="15">
        <v>1</v>
      </c>
      <c r="AA44" s="15"/>
      <c r="AB44" s="15"/>
      <c r="AC44" s="15"/>
      <c r="AD44" s="15"/>
      <c r="AE44" s="15"/>
      <c r="AF44" s="15"/>
      <c r="AG44" s="469">
        <f>SUM(U44:AF44)</f>
        <v>7</v>
      </c>
      <c r="AH44" s="34">
        <f>IF(AH$5&lt;=$U$8,IF(SUM($U44:U44)=0,"",SUM($U44:U44)),"")</f>
        <v>1</v>
      </c>
      <c r="AI44" s="34">
        <f>IF(AI$5&lt;=$U$8,IF(SUM($U44:V44)=0,"",SUM($U44:V44)),"")</f>
        <v>1</v>
      </c>
      <c r="AJ44" s="34">
        <f>IF(AJ$5&lt;=$U$8,IF(SUM($U44:W44)=0,"",SUM($U44:W44)),"")</f>
        <v>3</v>
      </c>
      <c r="AK44" s="34">
        <f>IF(AK$5&lt;=$U$8,IF(SUM($U44:X44)=0,"",SUM($U44:X44)),"")</f>
        <v>4</v>
      </c>
      <c r="AL44" s="34">
        <f>IF(AL$5&lt;=$U$8,IF(SUM($U44:Y44)=0,"",SUM($U44:Y44)),"")</f>
        <v>6</v>
      </c>
      <c r="AM44" s="34">
        <f>IF(AM$5&lt;=$U$8,IF(SUM($U44:Z44)=0,"",SUM($U44:Z44)),"")</f>
        <v>7</v>
      </c>
      <c r="AN44" s="34">
        <f>IF(AN$5&lt;=$U$8,IF(SUM($U44:AA44)=0,"",SUM($U44:AA44)),"")</f>
        <v>7</v>
      </c>
      <c r="AO44" s="34">
        <f>IF(AO$5&lt;=$U$8,IF(SUM($U44:AB44)=0,"",SUM($U44:AB44)),"")</f>
        <v>7</v>
      </c>
      <c r="AP44" s="34">
        <f>IF(AP$5&lt;=$U$8,IF(SUM($U44:AC44)=0,"",SUM($U44:AC44)),"")</f>
        <v>7</v>
      </c>
      <c r="AQ44" s="34">
        <f>IF(AQ$5&lt;=$U$8,IF(SUM($U44:AD44)=0,"",SUM($U44:AD44)),"")</f>
        <v>7</v>
      </c>
      <c r="AR44" s="34">
        <f>IF(AR$5&lt;=$U$8,IF(SUM($U44:AE44)=0,"",SUM($U44:AE44)),"")</f>
        <v>7</v>
      </c>
      <c r="AS44" s="608">
        <f>IF(AS$5&lt;=$U$8,IF(SUM($U44:AF44)=0,"",SUM($U44:AF44)),"")</f>
        <v>7</v>
      </c>
      <c r="AT44" s="412" t="s">
        <v>378</v>
      </c>
      <c r="AU44" s="34" t="s">
        <v>377</v>
      </c>
      <c r="AV44" s="390"/>
      <c r="AW44" s="390" t="s">
        <v>429</v>
      </c>
      <c r="AX44" s="592" t="s">
        <v>378</v>
      </c>
      <c r="AY44" s="592" t="s">
        <v>491</v>
      </c>
      <c r="AZ44" s="629" t="s">
        <v>587</v>
      </c>
      <c r="BA44" s="629" t="s">
        <v>591</v>
      </c>
      <c r="BB44" s="651" t="s">
        <v>622</v>
      </c>
      <c r="BC44" s="651" t="s">
        <v>626</v>
      </c>
      <c r="BD44" s="664" t="s">
        <v>622</v>
      </c>
      <c r="BE44" s="664" t="s">
        <v>697</v>
      </c>
      <c r="BF44" s="364"/>
      <c r="BG44" s="364"/>
      <c r="BH44" s="364"/>
      <c r="BI44" s="364"/>
      <c r="BJ44" s="364"/>
      <c r="BK44" s="364"/>
      <c r="BL44" s="364"/>
      <c r="BM44" s="364"/>
      <c r="BN44" s="364"/>
      <c r="BO44" s="364"/>
      <c r="BP44" s="364"/>
      <c r="BQ44" s="364"/>
    </row>
    <row r="45" spans="1:69" ht="33.75" customHeight="1" thickBot="1" x14ac:dyDescent="0.3">
      <c r="A45" s="473" t="s">
        <v>240</v>
      </c>
      <c r="B45" s="429" t="s">
        <v>112</v>
      </c>
      <c r="C45" s="433">
        <v>0.7</v>
      </c>
      <c r="D45" s="474" t="s">
        <v>113</v>
      </c>
      <c r="E45" s="473" t="s">
        <v>304</v>
      </c>
      <c r="F45" s="425" t="s">
        <v>310</v>
      </c>
      <c r="G45" s="425" t="s">
        <v>337</v>
      </c>
      <c r="H45" s="615" t="s">
        <v>547</v>
      </c>
      <c r="I45" s="615" t="s">
        <v>553</v>
      </c>
      <c r="J45" s="429" t="s">
        <v>38</v>
      </c>
      <c r="K45" s="429">
        <v>7283</v>
      </c>
      <c r="L45" s="446">
        <v>1</v>
      </c>
      <c r="M45" s="446">
        <v>1</v>
      </c>
      <c r="N45" s="446">
        <v>1</v>
      </c>
      <c r="O45" s="446">
        <v>1</v>
      </c>
      <c r="P45" s="622" t="s">
        <v>519</v>
      </c>
      <c r="Q45" s="475" t="s">
        <v>290</v>
      </c>
      <c r="R45" s="479" t="s">
        <v>208</v>
      </c>
      <c r="S45" s="603" t="s">
        <v>45</v>
      </c>
      <c r="T45" s="603" t="s">
        <v>43</v>
      </c>
      <c r="U45" s="275" t="str">
        <f t="shared" ref="U45:AF45" si="62">IF(U43=0,"",U44/U43)</f>
        <v/>
      </c>
      <c r="V45" s="275" t="str">
        <f t="shared" si="62"/>
        <v/>
      </c>
      <c r="W45" s="275">
        <f t="shared" si="62"/>
        <v>0.66666666666666663</v>
      </c>
      <c r="X45" s="275" t="str">
        <f t="shared" si="62"/>
        <v/>
      </c>
      <c r="Y45" s="275" t="str">
        <f t="shared" si="62"/>
        <v/>
      </c>
      <c r="Z45" s="275">
        <f t="shared" si="62"/>
        <v>0.33333333333333331</v>
      </c>
      <c r="AA45" s="275" t="str">
        <f t="shared" si="62"/>
        <v/>
      </c>
      <c r="AB45" s="275" t="str">
        <f t="shared" si="62"/>
        <v/>
      </c>
      <c r="AC45" s="275">
        <f t="shared" si="62"/>
        <v>0</v>
      </c>
      <c r="AD45" s="275" t="str">
        <f t="shared" si="62"/>
        <v/>
      </c>
      <c r="AE45" s="275" t="str">
        <f t="shared" si="62"/>
        <v/>
      </c>
      <c r="AF45" s="275">
        <f t="shared" si="62"/>
        <v>0</v>
      </c>
      <c r="AG45" s="532">
        <f t="shared" ref="AG45" si="63">IF(AG43=0,"",AG44/AG43)</f>
        <v>0.7</v>
      </c>
      <c r="AH45" s="345" t="str">
        <f>IF(AH$8&lt;=$AJ$8,IF(OR(AH43="",AH44=""),"",AH44/AH43),"")</f>
        <v/>
      </c>
      <c r="AI45" s="345" t="str">
        <f t="shared" ref="AI45:AO45" si="64">IF(AI$8&lt;=$AJ$8,IF(OR(AI43="",AI44=""),"",AI44/AI43),"")</f>
        <v/>
      </c>
      <c r="AJ45" s="626">
        <f t="shared" si="64"/>
        <v>1</v>
      </c>
      <c r="AK45" s="345">
        <f t="shared" si="64"/>
        <v>1.3333333333333333</v>
      </c>
      <c r="AL45" s="345">
        <f t="shared" si="64"/>
        <v>2</v>
      </c>
      <c r="AM45" s="345">
        <f t="shared" si="64"/>
        <v>1.1666666666666667</v>
      </c>
      <c r="AN45" s="345">
        <f t="shared" si="64"/>
        <v>1.1666666666666667</v>
      </c>
      <c r="AO45" s="345">
        <f t="shared" si="64"/>
        <v>1.1666666666666667</v>
      </c>
      <c r="AP45" s="345">
        <f>IF(AP$5&lt;=$AJ$5,IF(OR(AP43="",AP44=""),"",AP44/AP43),"")</f>
        <v>0.77777777777777779</v>
      </c>
      <c r="AQ45" s="345">
        <f t="shared" ref="AQ45" si="65">IF(AQ$5&lt;=$AJ$5,IF(OR(AQ43="",AQ44=""),"",AQ44/AQ43),"")</f>
        <v>0.77777777777777779</v>
      </c>
      <c r="AR45" s="345">
        <f t="shared" ref="AR45" si="66">IF(AR$5&lt;=$AJ$5,IF(OR(AR43="",AR44=""),"",AR44/AR43),"")</f>
        <v>0.77777777777777779</v>
      </c>
      <c r="AS45" s="609">
        <f t="shared" ref="AS45" si="67">IF(AS$5&lt;=$AJ$5,IF(OR(AS43="",AS44=""),"",AS44/AS43),"")</f>
        <v>0.7</v>
      </c>
      <c r="AT45" s="412"/>
      <c r="AU45" s="34"/>
      <c r="AV45" s="390"/>
      <c r="AW45" s="390"/>
      <c r="AX45" s="364"/>
      <c r="AY45" s="364"/>
      <c r="AZ45" s="364"/>
      <c r="BA45" s="364"/>
      <c r="BB45" s="651"/>
      <c r="BC45" s="651"/>
      <c r="BD45" s="364"/>
      <c r="BE45" s="364"/>
      <c r="BF45" s="364"/>
      <c r="BG45" s="364"/>
      <c r="BH45" s="364"/>
      <c r="BI45" s="364"/>
      <c r="BJ45" s="364"/>
      <c r="BK45" s="364"/>
      <c r="BL45" s="364"/>
      <c r="BM45" s="364"/>
      <c r="BN45" s="364"/>
      <c r="BO45" s="364"/>
      <c r="BP45" s="364"/>
      <c r="BQ45" s="364"/>
    </row>
    <row r="46" spans="1:69" ht="39.75" customHeight="1" x14ac:dyDescent="0.25">
      <c r="A46" s="460" t="s">
        <v>240</v>
      </c>
      <c r="B46" s="461" t="s">
        <v>112</v>
      </c>
      <c r="C46" s="462">
        <v>0.7</v>
      </c>
      <c r="D46" s="463" t="s">
        <v>113</v>
      </c>
      <c r="E46" s="460" t="s">
        <v>304</v>
      </c>
      <c r="F46" s="464" t="s">
        <v>310</v>
      </c>
      <c r="G46" s="464" t="s">
        <v>338</v>
      </c>
      <c r="H46" s="615" t="s">
        <v>547</v>
      </c>
      <c r="I46" s="615" t="s">
        <v>548</v>
      </c>
      <c r="J46" s="461" t="s">
        <v>38</v>
      </c>
      <c r="K46" s="461">
        <v>177</v>
      </c>
      <c r="L46" s="462">
        <v>1</v>
      </c>
      <c r="M46" s="462">
        <v>1</v>
      </c>
      <c r="N46" s="462">
        <v>1</v>
      </c>
      <c r="O46" s="462">
        <v>1</v>
      </c>
      <c r="P46" s="622" t="s">
        <v>519</v>
      </c>
      <c r="Q46" s="481" t="s">
        <v>291</v>
      </c>
      <c r="R46" s="460" t="s">
        <v>271</v>
      </c>
      <c r="S46" s="465" t="s">
        <v>40</v>
      </c>
      <c r="T46" s="465" t="s">
        <v>41</v>
      </c>
      <c r="U46" s="467"/>
      <c r="V46" s="467"/>
      <c r="W46" s="467">
        <v>15</v>
      </c>
      <c r="X46" s="467"/>
      <c r="Y46" s="467"/>
      <c r="Z46" s="467"/>
      <c r="AA46" s="467"/>
      <c r="AB46" s="467"/>
      <c r="AC46" s="467"/>
      <c r="AD46" s="467"/>
      <c r="AE46" s="467"/>
      <c r="AF46" s="467"/>
      <c r="AG46" s="468">
        <f>SUM(U46:AF46)</f>
        <v>15</v>
      </c>
      <c r="AH46" s="34" t="str">
        <f>IF(AH$5&lt;=$U$8,IF(SUM($U46:U46)=0,"",SUM($U46:U46)),"")</f>
        <v/>
      </c>
      <c r="AI46" s="34" t="str">
        <f>IF(AI$5&lt;=$U$8,IF(SUM($U46:V46)=0,"",SUM($U46:V46)),"")</f>
        <v/>
      </c>
      <c r="AJ46" s="34">
        <f>IF(AJ$5&lt;=$U$8,IF(SUM($U46:W46)=0,"",SUM($U46:W46)),"")</f>
        <v>15</v>
      </c>
      <c r="AK46" s="34">
        <f>IF(AK$5&lt;=$U$8,IF(SUM($U46:X46)=0,"",SUM($U46:X46)),"")</f>
        <v>15</v>
      </c>
      <c r="AL46" s="34">
        <f>IF(AL$5&lt;=$U$8,IF(SUM($U46:Y46)=0,"",SUM($U46:Y46)),"")</f>
        <v>15</v>
      </c>
      <c r="AM46" s="34">
        <f>IF(AM$5&lt;=$U$8,IF(SUM($U46:Z46)=0,"",SUM($U46:Z46)),"")</f>
        <v>15</v>
      </c>
      <c r="AN46" s="34">
        <f>IF(AN$5&lt;=$U$8,IF(SUM($U46:AA46)=0,"",SUM($U46:AA46)),"")</f>
        <v>15</v>
      </c>
      <c r="AO46" s="34">
        <f>IF(AO$5&lt;=$U$8,IF(SUM($U46:AB46)=0,"",SUM($U46:AB46)),"")</f>
        <v>15</v>
      </c>
      <c r="AP46" s="34">
        <f>IF(AP$8&lt;=$U$8,IF(SUM($U46:AC46)=0,"",SUM($U46:AC46)),"")</f>
        <v>15</v>
      </c>
      <c r="AQ46" s="34">
        <f>IF(AQ$5&lt;=$U$8,IF(SUM($U46:AD46)=0,"",SUM($U46:AD46)),"")</f>
        <v>15</v>
      </c>
      <c r="AR46" s="34">
        <f>IF(AR$5&lt;=$U$8,IF(SUM($U46:AE46)=0,"",SUM($U46:AE46)),"")</f>
        <v>15</v>
      </c>
      <c r="AS46" s="608">
        <f>IF(AS$5&lt;=$U$8,IF(SUM($U46:AF46)=0,"",SUM($U46:AF46)),"")</f>
        <v>15</v>
      </c>
      <c r="AT46" s="412"/>
      <c r="AU46" s="34"/>
      <c r="AV46" s="390"/>
      <c r="AW46" s="390"/>
      <c r="AX46" s="364"/>
      <c r="AY46" s="364"/>
      <c r="AZ46" s="364"/>
      <c r="BA46" s="364"/>
      <c r="BB46" s="651"/>
      <c r="BC46" s="651"/>
      <c r="BD46" s="364"/>
      <c r="BE46" s="364"/>
      <c r="BF46" s="364"/>
      <c r="BG46" s="364"/>
      <c r="BH46" s="364"/>
      <c r="BI46" s="364"/>
      <c r="BJ46" s="364"/>
      <c r="BK46" s="364"/>
      <c r="BL46" s="364"/>
      <c r="BM46" s="364"/>
      <c r="BN46" s="364"/>
      <c r="BO46" s="364"/>
      <c r="BP46" s="364"/>
      <c r="BQ46" s="364"/>
    </row>
    <row r="47" spans="1:69" ht="39.75" customHeight="1" x14ac:dyDescent="0.25">
      <c r="A47" s="350" t="s">
        <v>240</v>
      </c>
      <c r="B47" s="424" t="s">
        <v>112</v>
      </c>
      <c r="C47" s="432">
        <v>0.7</v>
      </c>
      <c r="D47" s="359" t="s">
        <v>113</v>
      </c>
      <c r="E47" s="350" t="s">
        <v>304</v>
      </c>
      <c r="F47" s="428" t="s">
        <v>310</v>
      </c>
      <c r="G47" s="428" t="s">
        <v>338</v>
      </c>
      <c r="H47" s="615" t="s">
        <v>547</v>
      </c>
      <c r="I47" s="615" t="s">
        <v>548</v>
      </c>
      <c r="J47" s="424" t="s">
        <v>38</v>
      </c>
      <c r="K47" s="424">
        <v>177</v>
      </c>
      <c r="L47" s="432">
        <v>1</v>
      </c>
      <c r="M47" s="432">
        <v>1</v>
      </c>
      <c r="N47" s="432">
        <v>1</v>
      </c>
      <c r="O47" s="432">
        <v>1</v>
      </c>
      <c r="P47" s="622" t="s">
        <v>519</v>
      </c>
      <c r="Q47" s="410" t="s">
        <v>291</v>
      </c>
      <c r="R47" s="350" t="s">
        <v>271</v>
      </c>
      <c r="S47" s="7" t="s">
        <v>40</v>
      </c>
      <c r="T47" s="7" t="s">
        <v>42</v>
      </c>
      <c r="U47" s="15">
        <v>0</v>
      </c>
      <c r="V47" s="15">
        <v>0</v>
      </c>
      <c r="W47" s="15">
        <v>15</v>
      </c>
      <c r="X47" s="15">
        <v>0</v>
      </c>
      <c r="Y47" s="15">
        <v>0</v>
      </c>
      <c r="Z47" s="15">
        <v>0</v>
      </c>
      <c r="AA47" s="15"/>
      <c r="AB47" s="15"/>
      <c r="AC47" s="15"/>
      <c r="AD47" s="15"/>
      <c r="AE47" s="15"/>
      <c r="AF47" s="14"/>
      <c r="AG47" s="469">
        <f>SUM(U47:AF47)</f>
        <v>15</v>
      </c>
      <c r="AH47" s="34" t="str">
        <f>IF(AH$5&lt;=$U$8,IF(SUM($U47:U47)=0,"",SUM($U47:U47)),"")</f>
        <v/>
      </c>
      <c r="AI47" s="34" t="str">
        <f>IF(AI$5&lt;=$U$8,IF(SUM($U47:V47)=0,"",SUM($U47:V47)),"")</f>
        <v/>
      </c>
      <c r="AJ47" s="34">
        <f>IF(AJ$5&lt;=$U$8,IF(SUM($U47:W47)=0,"",SUM($U47:W47)),"")</f>
        <v>15</v>
      </c>
      <c r="AK47" s="34">
        <f>IF(AK$5&lt;=$U$8,IF(SUM($U47:X47)=0,"",SUM($U47:X47)),"")</f>
        <v>15</v>
      </c>
      <c r="AL47" s="34">
        <f>IF(AL$5&lt;=$U$8,IF(SUM($U47:Y47)=0,"",SUM($U47:Y47)),"")</f>
        <v>15</v>
      </c>
      <c r="AM47" s="34">
        <f>IF(AM$5&lt;=$U$8,IF(SUM($U47:Z47)=0,"",SUM($U47:Z47)),"")</f>
        <v>15</v>
      </c>
      <c r="AN47" s="34">
        <f>IF(AN$5&lt;=$U$8,IF(SUM($U47:AA47)=0,"",SUM($U47:AA47)),"")</f>
        <v>15</v>
      </c>
      <c r="AO47" s="34">
        <f>IF(AO$5&lt;=$U$8,IF(SUM($U47:AB47)=0,"",SUM($U47:AB47)),"")</f>
        <v>15</v>
      </c>
      <c r="AP47" s="34">
        <f>IF(AP$5&lt;=$U$8,IF(SUM($U47:AC47)=0,"",SUM($U47:AC47)),"")</f>
        <v>15</v>
      </c>
      <c r="AQ47" s="34">
        <f>IF(AQ$5&lt;=$U$8,IF(SUM($U47:AD47)=0,"",SUM($U47:AD47)),"")</f>
        <v>15</v>
      </c>
      <c r="AR47" s="34">
        <f>IF(AR$5&lt;=$U$8,IF(SUM($U47:AE47)=0,"",SUM($U47:AE47)),"")</f>
        <v>15</v>
      </c>
      <c r="AS47" s="608">
        <f>IF(AS$5&lt;=$U$8,IF(SUM($U47:AF47)=0,"",SUM($U47:AF47)),"")</f>
        <v>15</v>
      </c>
      <c r="AT47" s="412" t="s">
        <v>387</v>
      </c>
      <c r="AU47" s="34" t="s">
        <v>388</v>
      </c>
      <c r="AV47" s="412" t="s">
        <v>387</v>
      </c>
      <c r="AW47" s="34" t="s">
        <v>388</v>
      </c>
      <c r="AX47" s="592" t="s">
        <v>516</v>
      </c>
      <c r="AY47" s="592" t="s">
        <v>515</v>
      </c>
      <c r="AZ47" s="629" t="s">
        <v>387</v>
      </c>
      <c r="BA47" s="17" t="s">
        <v>449</v>
      </c>
      <c r="BB47" s="17" t="s">
        <v>387</v>
      </c>
      <c r="BC47" s="17" t="s">
        <v>449</v>
      </c>
      <c r="BD47" s="664" t="s">
        <v>387</v>
      </c>
      <c r="BE47" s="17" t="s">
        <v>449</v>
      </c>
      <c r="BF47" s="364"/>
      <c r="BG47" s="364"/>
      <c r="BH47" s="364"/>
      <c r="BI47" s="364"/>
      <c r="BJ47" s="364"/>
      <c r="BK47" s="364"/>
      <c r="BL47" s="364"/>
      <c r="BM47" s="364"/>
      <c r="BN47" s="364"/>
      <c r="BO47" s="364"/>
      <c r="BP47" s="364"/>
      <c r="BQ47" s="364"/>
    </row>
    <row r="48" spans="1:69" ht="39.75" customHeight="1" thickBot="1" x14ac:dyDescent="0.3">
      <c r="A48" s="350" t="s">
        <v>240</v>
      </c>
      <c r="B48" s="424" t="s">
        <v>112</v>
      </c>
      <c r="C48" s="432">
        <v>0.7</v>
      </c>
      <c r="D48" s="359" t="s">
        <v>113</v>
      </c>
      <c r="E48" s="350" t="s">
        <v>304</v>
      </c>
      <c r="F48" s="428" t="s">
        <v>310</v>
      </c>
      <c r="G48" s="428" t="s">
        <v>338</v>
      </c>
      <c r="H48" s="615" t="s">
        <v>547</v>
      </c>
      <c r="I48" s="615" t="s">
        <v>548</v>
      </c>
      <c r="J48" s="424" t="s">
        <v>38</v>
      </c>
      <c r="K48" s="424">
        <v>177</v>
      </c>
      <c r="L48" s="432">
        <v>1</v>
      </c>
      <c r="M48" s="432">
        <v>1</v>
      </c>
      <c r="N48" s="432">
        <v>1</v>
      </c>
      <c r="O48" s="432">
        <v>1</v>
      </c>
      <c r="P48" s="622" t="s">
        <v>519</v>
      </c>
      <c r="Q48" s="410" t="s">
        <v>291</v>
      </c>
      <c r="R48" s="350" t="s">
        <v>271</v>
      </c>
      <c r="S48" s="7" t="s">
        <v>40</v>
      </c>
      <c r="T48" s="7" t="s">
        <v>43</v>
      </c>
      <c r="U48" s="275" t="str">
        <f t="shared" ref="U48:AF48" si="68">IF(U46=0,"",U47/U46)</f>
        <v/>
      </c>
      <c r="V48" s="275" t="str">
        <f t="shared" si="68"/>
        <v/>
      </c>
      <c r="W48" s="275">
        <f t="shared" si="68"/>
        <v>1</v>
      </c>
      <c r="X48" s="275" t="str">
        <f t="shared" si="68"/>
        <v/>
      </c>
      <c r="Y48" s="275" t="str">
        <f t="shared" si="68"/>
        <v/>
      </c>
      <c r="Z48" s="275" t="str">
        <f t="shared" si="68"/>
        <v/>
      </c>
      <c r="AA48" s="275" t="str">
        <f t="shared" si="68"/>
        <v/>
      </c>
      <c r="AB48" s="275" t="str">
        <f t="shared" si="68"/>
        <v/>
      </c>
      <c r="AC48" s="275" t="str">
        <f t="shared" si="68"/>
        <v/>
      </c>
      <c r="AD48" s="275" t="str">
        <f t="shared" si="68"/>
        <v/>
      </c>
      <c r="AE48" s="275" t="str">
        <f t="shared" si="68"/>
        <v/>
      </c>
      <c r="AF48" s="275" t="str">
        <f t="shared" si="68"/>
        <v/>
      </c>
      <c r="AG48" s="482">
        <f t="shared" ref="AG48" si="69">IF(AG46=0,"",AG47/AG46)</f>
        <v>1</v>
      </c>
      <c r="AH48" s="345" t="str">
        <f>IF(AH$8&lt;=$AJ$8,IF(OR(AH46="",AH47=""),"",AH47/AH46),"")</f>
        <v/>
      </c>
      <c r="AI48" s="345" t="str">
        <f t="shared" ref="AI48:AO48" si="70">IF(AI$8&lt;=$AJ$8,IF(OR(AI46="",AI47=""),"",AI47/AI46),"")</f>
        <v/>
      </c>
      <c r="AJ48" s="345">
        <f t="shared" si="70"/>
        <v>1</v>
      </c>
      <c r="AK48" s="345">
        <f t="shared" si="70"/>
        <v>1</v>
      </c>
      <c r="AL48" s="345">
        <f t="shared" si="70"/>
        <v>1</v>
      </c>
      <c r="AM48" s="345">
        <f t="shared" si="70"/>
        <v>1</v>
      </c>
      <c r="AN48" s="345">
        <f t="shared" si="70"/>
        <v>1</v>
      </c>
      <c r="AO48" s="345">
        <f t="shared" si="70"/>
        <v>1</v>
      </c>
      <c r="AP48" s="345">
        <f>IF(AP$5&lt;=$AJ$5,IF(OR(AP46="",AP47=""),"",AP47/AP46),"")</f>
        <v>1</v>
      </c>
      <c r="AQ48" s="345">
        <f t="shared" ref="AQ48" si="71">IF(AQ$5&lt;=$AJ$5,IF(OR(AQ46="",AQ47=""),"",AQ47/AQ46),"")</f>
        <v>1</v>
      </c>
      <c r="AR48" s="345">
        <f t="shared" ref="AR48" si="72">IF(AR$5&lt;=$AJ$5,IF(OR(AR46="",AR47=""),"",AR47/AR46),"")</f>
        <v>1</v>
      </c>
      <c r="AS48" s="609">
        <f t="shared" ref="AS48" si="73">IF(AS$5&lt;=$AJ$5,IF(OR(AS46="",AS47=""),"",AS47/AS46),"")</f>
        <v>1</v>
      </c>
      <c r="AT48" s="412"/>
      <c r="AU48" s="34"/>
      <c r="AV48" s="390"/>
      <c r="AW48" s="390"/>
      <c r="AX48" s="364"/>
      <c r="AY48" s="364"/>
      <c r="AZ48" s="364"/>
      <c r="BA48" s="364"/>
      <c r="BB48" s="651"/>
      <c r="BC48" s="651"/>
      <c r="BD48" s="364"/>
      <c r="BE48" s="364"/>
      <c r="BF48" s="364"/>
      <c r="BG48" s="364"/>
      <c r="BH48" s="364"/>
      <c r="BI48" s="364"/>
      <c r="BJ48" s="364"/>
      <c r="BK48" s="364"/>
      <c r="BL48" s="364"/>
      <c r="BM48" s="364"/>
      <c r="BN48" s="364"/>
      <c r="BO48" s="364"/>
      <c r="BP48" s="364"/>
      <c r="BQ48" s="364"/>
    </row>
    <row r="49" spans="1:69" ht="39.75" customHeight="1" x14ac:dyDescent="0.25">
      <c r="A49" s="350" t="s">
        <v>240</v>
      </c>
      <c r="B49" s="424" t="s">
        <v>112</v>
      </c>
      <c r="C49" s="432">
        <v>0.7</v>
      </c>
      <c r="D49" s="359" t="s">
        <v>113</v>
      </c>
      <c r="E49" s="350" t="s">
        <v>304</v>
      </c>
      <c r="F49" s="428" t="s">
        <v>310</v>
      </c>
      <c r="G49" s="428" t="s">
        <v>338</v>
      </c>
      <c r="H49" s="615" t="s">
        <v>547</v>
      </c>
      <c r="I49" s="615" t="s">
        <v>548</v>
      </c>
      <c r="J49" s="424" t="s">
        <v>38</v>
      </c>
      <c r="K49" s="424">
        <v>177</v>
      </c>
      <c r="L49" s="432">
        <v>1</v>
      </c>
      <c r="M49" s="432">
        <v>1</v>
      </c>
      <c r="N49" s="432">
        <v>1</v>
      </c>
      <c r="O49" s="432">
        <v>1</v>
      </c>
      <c r="P49" s="622" t="s">
        <v>519</v>
      </c>
      <c r="Q49" s="410" t="s">
        <v>291</v>
      </c>
      <c r="R49" s="350" t="s">
        <v>271</v>
      </c>
      <c r="S49" s="7" t="s">
        <v>44</v>
      </c>
      <c r="T49" s="7" t="s">
        <v>41</v>
      </c>
      <c r="U49" s="34"/>
      <c r="V49" s="34">
        <v>10</v>
      </c>
      <c r="W49" s="34"/>
      <c r="X49" s="34"/>
      <c r="Y49" s="34"/>
      <c r="Z49" s="34">
        <v>5</v>
      </c>
      <c r="AA49" s="34"/>
      <c r="AB49" s="34"/>
      <c r="AC49" s="34"/>
      <c r="AD49" s="34">
        <v>5</v>
      </c>
      <c r="AE49" s="34"/>
      <c r="AF49" s="34"/>
      <c r="AG49" s="468">
        <f>SUM(U49:AF49)</f>
        <v>20</v>
      </c>
      <c r="AH49" s="34" t="str">
        <f>IF(AH$5&lt;=$U$8,IF(SUM($U49:U49)=0,"",SUM($U49:U49)),"")</f>
        <v/>
      </c>
      <c r="AI49" s="34">
        <f>IF(AI$5&lt;=$U$8,IF(SUM($U49:V49)=0,"",SUM($U49:V49)),"")</f>
        <v>10</v>
      </c>
      <c r="AJ49" s="34">
        <f>IF(AJ$5&lt;=$U$8,IF(SUM($U49:W49)=0,"",SUM($U49:W49)),"")</f>
        <v>10</v>
      </c>
      <c r="AK49" s="34">
        <f>IF(AK$5&lt;=$U$8,IF(SUM($U49:X49)=0,"",SUM($U49:X49)),"")</f>
        <v>10</v>
      </c>
      <c r="AL49" s="34">
        <f>IF(AL$5&lt;=$U$8,IF(SUM($U49:Y49)=0,"",SUM($U49:Y49)),"")</f>
        <v>10</v>
      </c>
      <c r="AM49" s="34">
        <f>IF(AM$5&lt;=$U$8,IF(SUM($U49:Z49)=0,"",SUM($U49:Z49)),"")</f>
        <v>15</v>
      </c>
      <c r="AN49" s="34">
        <f>IF(AN$5&lt;=$U$8,IF(SUM($U49:AA49)=0,"",SUM($U49:AA49)),"")</f>
        <v>15</v>
      </c>
      <c r="AO49" s="34">
        <f>IF(AO$5&lt;=$U$8,IF(SUM($U49:AB49)=0,"",SUM($U49:AB49)),"")</f>
        <v>15</v>
      </c>
      <c r="AP49" s="34">
        <f>IF(AP$8&lt;=$U$8,IF(SUM($U49:AC49)=0,"",SUM($U49:AC49)),"")</f>
        <v>15</v>
      </c>
      <c r="AQ49" s="34">
        <f>IF(AQ$5&lt;=$U$8,IF(SUM($U49:AD49)=0,"",SUM($U49:AD49)),"")</f>
        <v>20</v>
      </c>
      <c r="AR49" s="34">
        <f>IF(AR$5&lt;=$U$8,IF(SUM($U49:AE49)=0,"",SUM($U49:AE49)),"")</f>
        <v>20</v>
      </c>
      <c r="AS49" s="608">
        <f>IF(AS$5&lt;=$U$8,IF(SUM($U49:AF49)=0,"",SUM($U49:AF49)),"")</f>
        <v>20</v>
      </c>
      <c r="AT49" s="412"/>
      <c r="AU49" s="391"/>
      <c r="AV49" s="390"/>
      <c r="AW49" s="390"/>
      <c r="AX49" s="364"/>
      <c r="AY49" s="364"/>
      <c r="AZ49" s="364"/>
      <c r="BA49" s="364"/>
      <c r="BB49" s="651"/>
      <c r="BC49" s="651"/>
      <c r="BD49" s="364"/>
      <c r="BE49" s="364"/>
      <c r="BF49" s="364"/>
      <c r="BG49" s="364"/>
      <c r="BH49" s="364"/>
      <c r="BI49" s="364"/>
      <c r="BJ49" s="364"/>
      <c r="BK49" s="364"/>
      <c r="BL49" s="364"/>
      <c r="BM49" s="364"/>
      <c r="BN49" s="364"/>
      <c r="BO49" s="364"/>
      <c r="BP49" s="364"/>
      <c r="BQ49" s="364"/>
    </row>
    <row r="50" spans="1:69" ht="39.75" customHeight="1" x14ac:dyDescent="0.25">
      <c r="A50" s="350" t="s">
        <v>240</v>
      </c>
      <c r="B50" s="424" t="s">
        <v>112</v>
      </c>
      <c r="C50" s="432">
        <v>0.7</v>
      </c>
      <c r="D50" s="359" t="s">
        <v>113</v>
      </c>
      <c r="E50" s="350" t="s">
        <v>304</v>
      </c>
      <c r="F50" s="428" t="s">
        <v>310</v>
      </c>
      <c r="G50" s="428" t="s">
        <v>338</v>
      </c>
      <c r="H50" s="615" t="s">
        <v>547</v>
      </c>
      <c r="I50" s="615" t="s">
        <v>548</v>
      </c>
      <c r="J50" s="424" t="s">
        <v>38</v>
      </c>
      <c r="K50" s="424">
        <v>177</v>
      </c>
      <c r="L50" s="432">
        <v>1</v>
      </c>
      <c r="M50" s="432">
        <v>1</v>
      </c>
      <c r="N50" s="432">
        <v>1</v>
      </c>
      <c r="O50" s="432">
        <v>1</v>
      </c>
      <c r="P50" s="622" t="s">
        <v>519</v>
      </c>
      <c r="Q50" s="410" t="s">
        <v>291</v>
      </c>
      <c r="R50" s="350" t="s">
        <v>271</v>
      </c>
      <c r="S50" s="7" t="s">
        <v>44</v>
      </c>
      <c r="T50" s="7" t="s">
        <v>42</v>
      </c>
      <c r="U50" s="15">
        <v>10</v>
      </c>
      <c r="V50" s="15">
        <v>10</v>
      </c>
      <c r="W50" s="15">
        <v>0</v>
      </c>
      <c r="X50" s="34">
        <v>22</v>
      </c>
      <c r="Y50" s="15">
        <v>28</v>
      </c>
      <c r="Z50" s="15">
        <v>0</v>
      </c>
      <c r="AA50" s="15"/>
      <c r="AB50" s="15"/>
      <c r="AC50" s="15"/>
      <c r="AD50" s="15"/>
      <c r="AE50" s="15"/>
      <c r="AF50" s="14"/>
      <c r="AG50" s="469">
        <f>SUM(U50:AF50)</f>
        <v>70</v>
      </c>
      <c r="AH50" s="34">
        <f>IF(AH$5&lt;=$U$8,IF(SUM($U50:U50)=0,"",SUM($U50:U50)),"")</f>
        <v>10</v>
      </c>
      <c r="AI50" s="34">
        <f>IF(AI$5&lt;=$U$8,IF(SUM($U50:V50)=0,"",SUM($U50:V50)),"")</f>
        <v>20</v>
      </c>
      <c r="AJ50" s="34">
        <f>IF(AJ$5&lt;=$U$8,IF(SUM($U50:W50)=0,"",SUM($U50:W50)),"")</f>
        <v>20</v>
      </c>
      <c r="AK50" s="34">
        <f>IF(AK$5&lt;=$U$8,IF(SUM($U50:X50)=0,"",SUM($U50:X50)),"")</f>
        <v>42</v>
      </c>
      <c r="AL50" s="34">
        <f>IF(AL$5&lt;=$U$8,IF(SUM($U50:Y50)=0,"",SUM($U50:Y50)),"")</f>
        <v>70</v>
      </c>
      <c r="AM50" s="34">
        <f>IF(AM$5&lt;=$U$8,IF(SUM($U50:Z50)=0,"",SUM($U50:Z50)),"")</f>
        <v>70</v>
      </c>
      <c r="AN50" s="34">
        <f>IF(AN$5&lt;=$U$8,IF(SUM($U50:AA50)=0,"",SUM($U50:AA50)),"")</f>
        <v>70</v>
      </c>
      <c r="AO50" s="34">
        <f>IF(AO$5&lt;=$U$8,IF(SUM($U50:AB50)=0,"",SUM($U50:AB50)),"")</f>
        <v>70</v>
      </c>
      <c r="AP50" s="34">
        <f>IF(AP$5&lt;=$U$8,IF(SUM($U50:AC50)=0,"",SUM($U50:AC50)),"")</f>
        <v>70</v>
      </c>
      <c r="AQ50" s="34">
        <f>IF(AQ$5&lt;=$U$8,IF(SUM($U50:AD50)=0,"",SUM($U50:AD50)),"")</f>
        <v>70</v>
      </c>
      <c r="AR50" s="34">
        <f>IF(AR$5&lt;=$U$8,IF(SUM($U50:AE50)=0,"",SUM($U50:AE50)),"")</f>
        <v>70</v>
      </c>
      <c r="AS50" s="608">
        <f>IF(AS$5&lt;=$U$8,IF(SUM($U50:AF50)=0,"",SUM($U50:AF50)),"")</f>
        <v>70</v>
      </c>
      <c r="AT50" s="564" t="s">
        <v>402</v>
      </c>
      <c r="AU50" s="563" t="s">
        <v>403</v>
      </c>
      <c r="AV50" s="564" t="s">
        <v>442</v>
      </c>
      <c r="AW50" s="563" t="s">
        <v>443</v>
      </c>
      <c r="AX50" s="364"/>
      <c r="AY50" s="412" t="s">
        <v>496</v>
      </c>
      <c r="AZ50" s="574" t="s">
        <v>600</v>
      </c>
      <c r="BA50" s="578" t="s">
        <v>601</v>
      </c>
      <c r="BB50" s="574" t="s">
        <v>651</v>
      </c>
      <c r="BC50" s="578" t="s">
        <v>652</v>
      </c>
      <c r="BD50" s="574" t="s">
        <v>712</v>
      </c>
      <c r="BE50" s="574" t="s">
        <v>712</v>
      </c>
      <c r="BF50" s="357"/>
      <c r="BG50" s="357"/>
      <c r="BH50" s="357"/>
      <c r="BI50" s="357"/>
      <c r="BJ50" s="357"/>
      <c r="BK50" s="357"/>
      <c r="BL50" s="357"/>
      <c r="BM50" s="357"/>
      <c r="BN50" s="357"/>
      <c r="BO50" s="357"/>
      <c r="BP50" s="357"/>
      <c r="BQ50" s="357"/>
    </row>
    <row r="51" spans="1:69" ht="39.75" customHeight="1" thickBot="1" x14ac:dyDescent="0.3">
      <c r="A51" s="350" t="s">
        <v>240</v>
      </c>
      <c r="B51" s="424" t="s">
        <v>112</v>
      </c>
      <c r="C51" s="432">
        <v>0.7</v>
      </c>
      <c r="D51" s="359" t="s">
        <v>113</v>
      </c>
      <c r="E51" s="350" t="s">
        <v>304</v>
      </c>
      <c r="F51" s="428" t="s">
        <v>310</v>
      </c>
      <c r="G51" s="428" t="s">
        <v>338</v>
      </c>
      <c r="H51" s="615" t="s">
        <v>547</v>
      </c>
      <c r="I51" s="615" t="s">
        <v>548</v>
      </c>
      <c r="J51" s="424" t="s">
        <v>38</v>
      </c>
      <c r="K51" s="424">
        <v>177</v>
      </c>
      <c r="L51" s="432">
        <v>1</v>
      </c>
      <c r="M51" s="432">
        <v>1</v>
      </c>
      <c r="N51" s="432">
        <v>1</v>
      </c>
      <c r="O51" s="432">
        <v>1</v>
      </c>
      <c r="P51" s="622" t="s">
        <v>519</v>
      </c>
      <c r="Q51" s="410" t="s">
        <v>291</v>
      </c>
      <c r="R51" s="350" t="s">
        <v>271</v>
      </c>
      <c r="S51" s="7" t="s">
        <v>44</v>
      </c>
      <c r="T51" s="7" t="s">
        <v>43</v>
      </c>
      <c r="U51" s="275" t="str">
        <f t="shared" ref="U51:AF51" si="74">IF(U49=0,"",U50/U49)</f>
        <v/>
      </c>
      <c r="V51" s="275">
        <f t="shared" si="74"/>
        <v>1</v>
      </c>
      <c r="W51" s="275" t="str">
        <f t="shared" si="74"/>
        <v/>
      </c>
      <c r="X51" s="275" t="str">
        <f t="shared" si="74"/>
        <v/>
      </c>
      <c r="Y51" s="275" t="str">
        <f t="shared" si="74"/>
        <v/>
      </c>
      <c r="Z51" s="275">
        <f t="shared" si="74"/>
        <v>0</v>
      </c>
      <c r="AA51" s="275" t="str">
        <f t="shared" si="74"/>
        <v/>
      </c>
      <c r="AB51" s="275" t="str">
        <f t="shared" si="74"/>
        <v/>
      </c>
      <c r="AC51" s="275" t="str">
        <f t="shared" si="74"/>
        <v/>
      </c>
      <c r="AD51" s="275">
        <f t="shared" si="74"/>
        <v>0</v>
      </c>
      <c r="AE51" s="275" t="str">
        <f t="shared" si="74"/>
        <v/>
      </c>
      <c r="AF51" s="275" t="str">
        <f t="shared" si="74"/>
        <v/>
      </c>
      <c r="AG51" s="482">
        <f t="shared" ref="AG51" si="75">IF(AG49=0,"",AG50/AG49)</f>
        <v>3.5</v>
      </c>
      <c r="AH51" s="345" t="str">
        <f>IF(AH$8&lt;=$AJ$8,IF(OR(AH49="",AH50=""),"",AH50/AH49),"")</f>
        <v/>
      </c>
      <c r="AI51" s="345">
        <f t="shared" ref="AI51:AO51" si="76">IF(AI$8&lt;=$AJ$8,IF(OR(AI49="",AI50=""),"",AI50/AI49),"")</f>
        <v>2</v>
      </c>
      <c r="AJ51" s="626">
        <f t="shared" si="76"/>
        <v>2</v>
      </c>
      <c r="AK51" s="345">
        <f t="shared" si="76"/>
        <v>4.2</v>
      </c>
      <c r="AL51" s="345">
        <f t="shared" si="76"/>
        <v>7</v>
      </c>
      <c r="AM51" s="345">
        <f t="shared" si="76"/>
        <v>4.666666666666667</v>
      </c>
      <c r="AN51" s="345">
        <f t="shared" si="76"/>
        <v>4.666666666666667</v>
      </c>
      <c r="AO51" s="345">
        <f t="shared" si="76"/>
        <v>4.666666666666667</v>
      </c>
      <c r="AP51" s="345">
        <f>IF(AP$5&lt;=$AJ$5,IF(OR(AP49="",AP50=""),"",AP50/AP49),"")</f>
        <v>4.666666666666667</v>
      </c>
      <c r="AQ51" s="345">
        <f t="shared" ref="AQ51" si="77">IF(AQ$5&lt;=$AJ$5,IF(OR(AQ49="",AQ50=""),"",AQ50/AQ49),"")</f>
        <v>3.5</v>
      </c>
      <c r="AR51" s="345">
        <f t="shared" ref="AR51" si="78">IF(AR$5&lt;=$AJ$5,IF(OR(AR49="",AR50=""),"",AR50/AR49),"")</f>
        <v>3.5</v>
      </c>
      <c r="AS51" s="609">
        <f t="shared" ref="AS51" si="79">IF(AS$5&lt;=$AJ$5,IF(OR(AS49="",AS50=""),"",AS50/AS49),"")</f>
        <v>3.5</v>
      </c>
      <c r="AT51" s="412"/>
      <c r="AU51" s="391"/>
      <c r="AV51" s="390"/>
      <c r="AW51" s="390"/>
      <c r="AX51" s="364"/>
      <c r="AY51" s="364"/>
      <c r="AZ51" s="364"/>
      <c r="BA51" s="364"/>
      <c r="BB51" s="651"/>
      <c r="BC51" s="651"/>
      <c r="BD51" s="364"/>
      <c r="BE51" s="364"/>
      <c r="BF51" s="364"/>
      <c r="BG51" s="364"/>
      <c r="BH51" s="364"/>
      <c r="BI51" s="364"/>
      <c r="BJ51" s="364"/>
      <c r="BK51" s="364"/>
      <c r="BL51" s="364"/>
      <c r="BM51" s="364"/>
      <c r="BN51" s="364"/>
      <c r="BO51" s="364"/>
      <c r="BP51" s="364"/>
      <c r="BQ51" s="364"/>
    </row>
    <row r="52" spans="1:69" ht="39.75" customHeight="1" x14ac:dyDescent="0.25">
      <c r="A52" s="350" t="s">
        <v>240</v>
      </c>
      <c r="B52" s="424" t="s">
        <v>112</v>
      </c>
      <c r="C52" s="432">
        <v>0.7</v>
      </c>
      <c r="D52" s="359" t="s">
        <v>113</v>
      </c>
      <c r="E52" s="350" t="s">
        <v>304</v>
      </c>
      <c r="F52" s="428" t="s">
        <v>310</v>
      </c>
      <c r="G52" s="428" t="s">
        <v>338</v>
      </c>
      <c r="H52" s="615" t="s">
        <v>547</v>
      </c>
      <c r="I52" s="615" t="s">
        <v>548</v>
      </c>
      <c r="J52" s="424" t="s">
        <v>38</v>
      </c>
      <c r="K52" s="424">
        <v>177</v>
      </c>
      <c r="L52" s="432">
        <v>1</v>
      </c>
      <c r="M52" s="432">
        <v>1</v>
      </c>
      <c r="N52" s="432">
        <v>1</v>
      </c>
      <c r="O52" s="432">
        <v>1</v>
      </c>
      <c r="P52" s="622" t="s">
        <v>519</v>
      </c>
      <c r="Q52" s="410" t="s">
        <v>291</v>
      </c>
      <c r="R52" s="350" t="s">
        <v>271</v>
      </c>
      <c r="S52" s="7" t="s">
        <v>45</v>
      </c>
      <c r="T52" s="7" t="s">
        <v>41</v>
      </c>
      <c r="U52" s="15"/>
      <c r="V52" s="15"/>
      <c r="W52" s="15">
        <v>10</v>
      </c>
      <c r="X52" s="15"/>
      <c r="Y52" s="15"/>
      <c r="Z52" s="15">
        <v>12</v>
      </c>
      <c r="AA52" s="15"/>
      <c r="AB52" s="15"/>
      <c r="AC52" s="15">
        <v>13</v>
      </c>
      <c r="AD52" s="15"/>
      <c r="AE52" s="15"/>
      <c r="AF52" s="15">
        <v>11</v>
      </c>
      <c r="AG52" s="468">
        <f>SUM(U52:AF52)</f>
        <v>46</v>
      </c>
      <c r="AH52" s="34" t="str">
        <f>IF(AH$5&lt;=$U$8,IF(SUM($U52:U52)=0,"",SUM($U52:U52)),"")</f>
        <v/>
      </c>
      <c r="AI52" s="34" t="str">
        <f>IF(AI$5&lt;=$U$8,IF(SUM($U52:V52)=0,"",SUM($U52:V52)),"")</f>
        <v/>
      </c>
      <c r="AJ52" s="34">
        <f>IF(AJ$5&lt;=$U$8,IF(SUM($U52:W52)=0,"",SUM($U52:W52)),"")</f>
        <v>10</v>
      </c>
      <c r="AK52" s="34">
        <f>IF(AK$5&lt;=$U$8,IF(SUM($U52:X52)=0,"",SUM($U52:X52)),"")</f>
        <v>10</v>
      </c>
      <c r="AL52" s="34">
        <f>IF(AL$5&lt;=$U$8,IF(SUM($U52:Y52)=0,"",SUM($U52:Y52)),"")</f>
        <v>10</v>
      </c>
      <c r="AM52" s="34">
        <f>IF(AM$5&lt;=$U$8,IF(SUM($U52:Z52)=0,"",SUM($U52:Z52)),"")</f>
        <v>22</v>
      </c>
      <c r="AN52" s="34">
        <f>IF(AN$5&lt;=$U$8,IF(SUM($U52:AA52)=0,"",SUM($U52:AA52)),"")</f>
        <v>22</v>
      </c>
      <c r="AO52" s="34">
        <f>IF(AO$5&lt;=$U$8,IF(SUM($U52:AB52)=0,"",SUM($U52:AB52)),"")</f>
        <v>22</v>
      </c>
      <c r="AP52" s="34">
        <f>IF(AP$8&lt;=$U$8,IF(SUM($U52:AC52)=0,"",SUM($U52:AC52)),"")</f>
        <v>35</v>
      </c>
      <c r="AQ52" s="34">
        <f>IF(AQ$5&lt;=$U$8,IF(SUM($U52:AD52)=0,"",SUM($U52:AD52)),"")</f>
        <v>35</v>
      </c>
      <c r="AR52" s="34">
        <f>IF(AR$5&lt;=$U$8,IF(SUM($U52:AE52)=0,"",SUM($U52:AE52)),"")</f>
        <v>35</v>
      </c>
      <c r="AS52" s="608">
        <f>IF(AS$5&lt;=$U$8,IF(SUM($U52:AF52)=0,"",SUM($U52:AF52)),"")</f>
        <v>46</v>
      </c>
      <c r="AT52" s="414"/>
      <c r="AU52" s="34"/>
      <c r="AV52" s="390"/>
      <c r="AW52" s="390"/>
      <c r="AX52" s="364"/>
      <c r="AY52" s="364"/>
      <c r="AZ52" s="364"/>
      <c r="BA52" s="364"/>
      <c r="BB52" s="651"/>
      <c r="BC52" s="651"/>
      <c r="BD52" s="364"/>
      <c r="BE52" s="364"/>
      <c r="BF52" s="364"/>
      <c r="BG52" s="364"/>
      <c r="BH52" s="364"/>
      <c r="BI52" s="364"/>
      <c r="BJ52" s="364"/>
      <c r="BK52" s="364"/>
      <c r="BL52" s="364"/>
      <c r="BM52" s="364"/>
      <c r="BN52" s="364"/>
      <c r="BO52" s="364"/>
      <c r="BP52" s="364"/>
      <c r="BQ52" s="364"/>
    </row>
    <row r="53" spans="1:69" ht="39.75" customHeight="1" x14ac:dyDescent="0.25">
      <c r="A53" s="350" t="s">
        <v>240</v>
      </c>
      <c r="B53" s="424" t="s">
        <v>112</v>
      </c>
      <c r="C53" s="432">
        <v>0.7</v>
      </c>
      <c r="D53" s="359" t="s">
        <v>113</v>
      </c>
      <c r="E53" s="350" t="s">
        <v>304</v>
      </c>
      <c r="F53" s="428" t="s">
        <v>310</v>
      </c>
      <c r="G53" s="428" t="s">
        <v>338</v>
      </c>
      <c r="H53" s="615" t="s">
        <v>547</v>
      </c>
      <c r="I53" s="615" t="s">
        <v>548</v>
      </c>
      <c r="J53" s="424" t="s">
        <v>38</v>
      </c>
      <c r="K53" s="424">
        <v>177</v>
      </c>
      <c r="L53" s="432">
        <v>1</v>
      </c>
      <c r="M53" s="432">
        <v>1</v>
      </c>
      <c r="N53" s="432">
        <v>1</v>
      </c>
      <c r="O53" s="432">
        <v>1</v>
      </c>
      <c r="P53" s="622" t="s">
        <v>519</v>
      </c>
      <c r="Q53" s="410" t="s">
        <v>291</v>
      </c>
      <c r="R53" s="350" t="s">
        <v>271</v>
      </c>
      <c r="S53" s="7" t="s">
        <v>45</v>
      </c>
      <c r="T53" s="7" t="s">
        <v>42</v>
      </c>
      <c r="U53" s="15">
        <v>29</v>
      </c>
      <c r="V53" s="15">
        <v>0</v>
      </c>
      <c r="W53" s="15">
        <v>0</v>
      </c>
      <c r="X53" s="15">
        <v>1</v>
      </c>
      <c r="Y53" s="15">
        <v>26</v>
      </c>
      <c r="Z53" s="15">
        <v>7</v>
      </c>
      <c r="AA53" s="15"/>
      <c r="AB53" s="15"/>
      <c r="AC53" s="15"/>
      <c r="AD53" s="15"/>
      <c r="AE53" s="15"/>
      <c r="AF53" s="14"/>
      <c r="AG53" s="469">
        <f>SUM(U53:AF53)</f>
        <v>63</v>
      </c>
      <c r="AH53" s="34">
        <f>IF(AH$5&lt;=$U$8,IF(SUM($U53:U53)=0,"",SUM($U53:U53)),"")</f>
        <v>29</v>
      </c>
      <c r="AI53" s="34">
        <f>IF(AI$5&lt;=$U$8,IF(SUM($U53:V53)=0,"",SUM($U53:V53)),"")</f>
        <v>29</v>
      </c>
      <c r="AJ53" s="34">
        <f>IF(AJ$5&lt;=$U$8,IF(SUM($U53:W53)=0,"",SUM($U53:W53)),"")</f>
        <v>29</v>
      </c>
      <c r="AK53" s="34">
        <f>IF(AK$5&lt;=$U$8,IF(SUM($U53:X53)=0,"",SUM($U53:X53)),"")</f>
        <v>30</v>
      </c>
      <c r="AL53" s="34">
        <f>IF(AL$5&lt;=$U$8,IF(SUM($U53:Y53)=0,"",SUM($U53:Y53)),"")</f>
        <v>56</v>
      </c>
      <c r="AM53" s="34">
        <f>IF(AM$5&lt;=$U$8,IF(SUM($U53:Z53)=0,"",SUM($U53:Z53)),"")</f>
        <v>63</v>
      </c>
      <c r="AN53" s="34">
        <f>IF(AN$5&lt;=$U$8,IF(SUM($U53:AA53)=0,"",SUM($U53:AA53)),"")</f>
        <v>63</v>
      </c>
      <c r="AO53" s="34">
        <f>IF(AO$5&lt;=$U$8,IF(SUM($U53:AB53)=0,"",SUM($U53:AB53)),"")</f>
        <v>63</v>
      </c>
      <c r="AP53" s="34">
        <f>IF(AP$5&lt;=$U$8,IF(SUM($U53:AC53)=0,"",SUM($U53:AC53)),"")</f>
        <v>63</v>
      </c>
      <c r="AQ53" s="34">
        <f>IF(AQ$5&lt;=$U$8,IF(SUM($U53:AD53)=0,"",SUM($U53:AD53)),"")</f>
        <v>63</v>
      </c>
      <c r="AR53" s="34">
        <f>IF(AR$5&lt;=$U$8,IF(SUM($U53:AE53)=0,"",SUM($U53:AE53)),"")</f>
        <v>63</v>
      </c>
      <c r="AS53" s="608">
        <f>IF(AS$5&lt;=$U$8,IF(SUM($U53:AF53)=0,"",SUM($U53:AF53)),"")</f>
        <v>63</v>
      </c>
      <c r="AT53" s="412" t="s">
        <v>384</v>
      </c>
      <c r="AU53" s="34" t="s">
        <v>383</v>
      </c>
      <c r="AV53" s="390"/>
      <c r="AW53" s="390" t="s">
        <v>429</v>
      </c>
      <c r="AX53" s="364"/>
      <c r="AY53" s="592" t="s">
        <v>492</v>
      </c>
      <c r="AZ53" s="629" t="s">
        <v>592</v>
      </c>
      <c r="BA53" s="629" t="s">
        <v>593</v>
      </c>
      <c r="BB53" s="651" t="s">
        <v>627</v>
      </c>
      <c r="BC53" s="651" t="s">
        <v>628</v>
      </c>
      <c r="BD53" s="664" t="s">
        <v>698</v>
      </c>
      <c r="BE53" s="664" t="s">
        <v>699</v>
      </c>
      <c r="BF53" s="364"/>
      <c r="BG53" s="364"/>
      <c r="BH53" s="364"/>
      <c r="BI53" s="364"/>
      <c r="BJ53" s="364"/>
      <c r="BK53" s="364"/>
      <c r="BL53" s="364"/>
      <c r="BM53" s="364"/>
      <c r="BN53" s="364"/>
      <c r="BO53" s="364"/>
      <c r="BP53" s="364"/>
      <c r="BQ53" s="364"/>
    </row>
    <row r="54" spans="1:69" ht="39.75" customHeight="1" thickBot="1" x14ac:dyDescent="0.3">
      <c r="A54" s="354" t="s">
        <v>240</v>
      </c>
      <c r="B54" s="347" t="s">
        <v>112</v>
      </c>
      <c r="C54" s="351">
        <v>0.7</v>
      </c>
      <c r="D54" s="356" t="s">
        <v>113</v>
      </c>
      <c r="E54" s="354" t="s">
        <v>304</v>
      </c>
      <c r="F54" s="355" t="s">
        <v>310</v>
      </c>
      <c r="G54" s="355" t="s">
        <v>338</v>
      </c>
      <c r="H54" s="615" t="s">
        <v>547</v>
      </c>
      <c r="I54" s="615" t="s">
        <v>548</v>
      </c>
      <c r="J54" s="347" t="s">
        <v>38</v>
      </c>
      <c r="K54" s="347">
        <v>177</v>
      </c>
      <c r="L54" s="351">
        <v>1</v>
      </c>
      <c r="M54" s="351">
        <v>1</v>
      </c>
      <c r="N54" s="351">
        <v>1</v>
      </c>
      <c r="O54" s="351">
        <v>1</v>
      </c>
      <c r="P54" s="622" t="s">
        <v>519</v>
      </c>
      <c r="Q54" s="483" t="s">
        <v>291</v>
      </c>
      <c r="R54" s="354" t="s">
        <v>271</v>
      </c>
      <c r="S54" s="471" t="s">
        <v>45</v>
      </c>
      <c r="T54" s="471" t="s">
        <v>43</v>
      </c>
      <c r="U54" s="275" t="str">
        <f t="shared" ref="U54:AF54" si="80">IF(U52=0,"",U53/U52)</f>
        <v/>
      </c>
      <c r="V54" s="275" t="str">
        <f t="shared" si="80"/>
        <v/>
      </c>
      <c r="W54" s="275">
        <f t="shared" si="80"/>
        <v>0</v>
      </c>
      <c r="X54" s="275" t="str">
        <f t="shared" si="80"/>
        <v/>
      </c>
      <c r="Y54" s="275" t="str">
        <f t="shared" si="80"/>
        <v/>
      </c>
      <c r="Z54" s="275">
        <f t="shared" si="80"/>
        <v>0.58333333333333337</v>
      </c>
      <c r="AA54" s="275" t="str">
        <f t="shared" si="80"/>
        <v/>
      </c>
      <c r="AB54" s="275" t="str">
        <f t="shared" si="80"/>
        <v/>
      </c>
      <c r="AC54" s="275">
        <f t="shared" si="80"/>
        <v>0</v>
      </c>
      <c r="AD54" s="275" t="str">
        <f t="shared" si="80"/>
        <v/>
      </c>
      <c r="AE54" s="275" t="str">
        <f t="shared" si="80"/>
        <v/>
      </c>
      <c r="AF54" s="275">
        <f t="shared" si="80"/>
        <v>0</v>
      </c>
      <c r="AG54" s="484">
        <f t="shared" ref="AG54" si="81">IF(AG52=0,"",AG53/AG52)</f>
        <v>1.3695652173913044</v>
      </c>
      <c r="AH54" s="345" t="str">
        <f>IF(AH$8&lt;=$AJ$8,IF(OR(AH52="",AH53=""),"",AH53/AH52),"")</f>
        <v/>
      </c>
      <c r="AI54" s="345" t="str">
        <f t="shared" ref="AI54:AO54" si="82">IF(AI$8&lt;=$AJ$8,IF(OR(AI52="",AI53=""),"",AI53/AI52),"")</f>
        <v/>
      </c>
      <c r="AJ54" s="626">
        <f t="shared" si="82"/>
        <v>2.9</v>
      </c>
      <c r="AK54" s="345">
        <f t="shared" si="82"/>
        <v>3</v>
      </c>
      <c r="AL54" s="345">
        <f t="shared" si="82"/>
        <v>5.6</v>
      </c>
      <c r="AM54" s="345">
        <f t="shared" si="82"/>
        <v>2.8636363636363638</v>
      </c>
      <c r="AN54" s="345">
        <f t="shared" si="82"/>
        <v>2.8636363636363638</v>
      </c>
      <c r="AO54" s="345">
        <f t="shared" si="82"/>
        <v>2.8636363636363638</v>
      </c>
      <c r="AP54" s="345">
        <f>IF(AP$5&lt;=$AJ$5,IF(OR(AP52="",AP53=""),"",AP53/AP52),"")</f>
        <v>1.8</v>
      </c>
      <c r="AQ54" s="345">
        <f t="shared" ref="AQ54" si="83">IF(AQ$5&lt;=$AJ$5,IF(OR(AQ52="",AQ53=""),"",AQ53/AQ52),"")</f>
        <v>1.8</v>
      </c>
      <c r="AR54" s="345">
        <f t="shared" ref="AR54" si="84">IF(AR$5&lt;=$AJ$5,IF(OR(AR52="",AR53=""),"",AR53/AR52),"")</f>
        <v>1.8</v>
      </c>
      <c r="AS54" s="609">
        <f t="shared" ref="AS54" si="85">IF(AS$5&lt;=$AJ$5,IF(OR(AS52="",AS53=""),"",AS53/AS52),"")</f>
        <v>1.3695652173913044</v>
      </c>
      <c r="AT54" s="414"/>
      <c r="AU54" s="34"/>
      <c r="AV54" s="390"/>
      <c r="AW54" s="390"/>
      <c r="AX54" s="364"/>
      <c r="AY54" s="364"/>
      <c r="AZ54" s="364"/>
      <c r="BA54" s="364"/>
      <c r="BB54" s="651"/>
      <c r="BC54" s="651"/>
      <c r="BD54" s="364"/>
      <c r="BE54" s="364"/>
      <c r="BF54" s="364"/>
      <c r="BG54" s="364"/>
      <c r="BH54" s="364"/>
      <c r="BI54" s="364"/>
      <c r="BJ54" s="364"/>
      <c r="BK54" s="364"/>
      <c r="BL54" s="364"/>
      <c r="BM54" s="364"/>
      <c r="BN54" s="364"/>
      <c r="BO54" s="364"/>
      <c r="BP54" s="364"/>
      <c r="BQ54" s="364"/>
    </row>
    <row r="55" spans="1:69" ht="54" customHeight="1" x14ac:dyDescent="0.25">
      <c r="A55" s="457" t="s">
        <v>240</v>
      </c>
      <c r="B55" s="431" t="s">
        <v>112</v>
      </c>
      <c r="C55" s="435">
        <v>0.7</v>
      </c>
      <c r="D55" s="458" t="s">
        <v>113</v>
      </c>
      <c r="E55" s="457" t="s">
        <v>304</v>
      </c>
      <c r="F55" s="426" t="s">
        <v>310</v>
      </c>
      <c r="G55" s="426" t="s">
        <v>339</v>
      </c>
      <c r="H55" s="615" t="s">
        <v>547</v>
      </c>
      <c r="I55" s="615" t="s">
        <v>551</v>
      </c>
      <c r="J55" s="431" t="s">
        <v>38</v>
      </c>
      <c r="K55" s="431">
        <v>441</v>
      </c>
      <c r="L55" s="480">
        <v>112</v>
      </c>
      <c r="M55" s="480">
        <v>152</v>
      </c>
      <c r="N55" s="480">
        <v>127</v>
      </c>
      <c r="O55" s="480">
        <v>50</v>
      </c>
      <c r="P55" s="622" t="s">
        <v>519</v>
      </c>
      <c r="Q55" s="459" t="s">
        <v>365</v>
      </c>
      <c r="R55" s="457" t="s">
        <v>54</v>
      </c>
      <c r="S55" s="604" t="s">
        <v>40</v>
      </c>
      <c r="T55" s="604" t="s">
        <v>41</v>
      </c>
      <c r="U55" s="23"/>
      <c r="V55" s="23">
        <v>1</v>
      </c>
      <c r="W55" s="23">
        <v>1</v>
      </c>
      <c r="X55" s="23">
        <v>1</v>
      </c>
      <c r="Y55" s="23">
        <v>1</v>
      </c>
      <c r="Z55" s="23">
        <v>1</v>
      </c>
      <c r="AA55" s="23">
        <v>1</v>
      </c>
      <c r="AB55" s="23">
        <v>1</v>
      </c>
      <c r="AC55" s="23">
        <v>1</v>
      </c>
      <c r="AD55" s="23">
        <v>1</v>
      </c>
      <c r="AE55" s="23">
        <v>2</v>
      </c>
      <c r="AF55" s="23">
        <v>1</v>
      </c>
      <c r="AG55" s="468">
        <f>SUM(U55:AF55)</f>
        <v>12</v>
      </c>
      <c r="AH55" s="34" t="str">
        <f>IF(AH$5&lt;=$U$8,IF(SUM($U55:U55)=0,"",SUM($U55:U55)),"")</f>
        <v/>
      </c>
      <c r="AI55" s="34">
        <f>IF(AI$5&lt;=$U$8,IF(SUM($U55:V55)=0,"",SUM($U55:V55)),"")</f>
        <v>1</v>
      </c>
      <c r="AJ55" s="34">
        <f>IF(AJ$5&lt;=$U$8,IF(SUM($U55:W55)=0,"",SUM($U55:W55)),"")</f>
        <v>2</v>
      </c>
      <c r="AK55" s="34">
        <f>IF(AK$5&lt;=$U$8,IF(SUM($U55:X55)=0,"",SUM($U55:X55)),"")</f>
        <v>3</v>
      </c>
      <c r="AL55" s="34">
        <f>IF(AL$5&lt;=$U$8,IF(SUM($U55:Y55)=0,"",SUM($U55:Y55)),"")</f>
        <v>4</v>
      </c>
      <c r="AM55" s="34">
        <f>IF(AM$5&lt;=$U$8,IF(SUM($U55:Z55)=0,"",SUM($U55:Z55)),"")</f>
        <v>5</v>
      </c>
      <c r="AN55" s="34">
        <f>IF(AN$5&lt;=$U$8,IF(SUM($U55:AA55)=0,"",SUM($U55:AA55)),"")</f>
        <v>6</v>
      </c>
      <c r="AO55" s="34">
        <f>IF(AO$5&lt;=$U$8,IF(SUM($U55:AB55)=0,"",SUM($U55:AB55)),"")</f>
        <v>7</v>
      </c>
      <c r="AP55" s="34">
        <f>IF(AP$8&lt;=$U$8,IF(SUM($U55:AC55)=0,"",SUM($U55:AC55)),"")</f>
        <v>8</v>
      </c>
      <c r="AQ55" s="34">
        <f>IF(AQ$5&lt;=$U$8,IF(SUM($U55:AD55)=0,"",SUM($U55:AD55)),"")</f>
        <v>9</v>
      </c>
      <c r="AR55" s="34">
        <f>IF(AR$5&lt;=$U$8,IF(SUM($U55:AE55)=0,"",SUM($U55:AE55)),"")</f>
        <v>11</v>
      </c>
      <c r="AS55" s="608">
        <f>IF(AS$5&lt;=$U$8,IF(SUM($U55:AF55)=0,"",SUM($U55:AF55)),"")</f>
        <v>12</v>
      </c>
      <c r="AT55" s="412"/>
      <c r="AU55" s="34"/>
      <c r="AV55" s="399"/>
      <c r="AW55" s="399"/>
      <c r="AX55" s="364"/>
      <c r="AY55" s="364"/>
      <c r="AZ55" s="364"/>
      <c r="BA55" s="364"/>
      <c r="BB55" s="651"/>
      <c r="BC55" s="651"/>
      <c r="BD55" s="364"/>
      <c r="BE55" s="364"/>
      <c r="BF55" s="364"/>
      <c r="BG55" s="364"/>
      <c r="BH55" s="364"/>
      <c r="BI55" s="364"/>
      <c r="BJ55" s="364"/>
      <c r="BK55" s="364"/>
      <c r="BL55" s="364"/>
      <c r="BM55" s="364"/>
      <c r="BN55" s="364"/>
      <c r="BO55" s="364"/>
      <c r="BP55" s="364"/>
      <c r="BQ55" s="364"/>
    </row>
    <row r="56" spans="1:69" ht="50.1" customHeight="1" x14ac:dyDescent="0.25">
      <c r="A56" s="350" t="s">
        <v>240</v>
      </c>
      <c r="B56" s="424" t="s">
        <v>112</v>
      </c>
      <c r="C56" s="432">
        <v>0.7</v>
      </c>
      <c r="D56" s="359" t="s">
        <v>113</v>
      </c>
      <c r="E56" s="350" t="s">
        <v>304</v>
      </c>
      <c r="F56" s="428" t="s">
        <v>310</v>
      </c>
      <c r="G56" s="428" t="s">
        <v>339</v>
      </c>
      <c r="H56" s="615" t="s">
        <v>547</v>
      </c>
      <c r="I56" s="615" t="s">
        <v>551</v>
      </c>
      <c r="J56" s="424" t="s">
        <v>38</v>
      </c>
      <c r="K56" s="424">
        <v>400</v>
      </c>
      <c r="L56" s="372">
        <v>112</v>
      </c>
      <c r="M56" s="372">
        <v>152</v>
      </c>
      <c r="N56" s="372">
        <v>127</v>
      </c>
      <c r="O56" s="372">
        <v>50</v>
      </c>
      <c r="P56" s="622" t="s">
        <v>519</v>
      </c>
      <c r="Q56" s="410" t="s">
        <v>365</v>
      </c>
      <c r="R56" s="350" t="s">
        <v>54</v>
      </c>
      <c r="S56" s="7" t="s">
        <v>40</v>
      </c>
      <c r="T56" s="7" t="s">
        <v>42</v>
      </c>
      <c r="U56" s="15">
        <v>2</v>
      </c>
      <c r="V56" s="15">
        <v>4</v>
      </c>
      <c r="W56" s="15">
        <v>5</v>
      </c>
      <c r="X56" s="15">
        <v>4</v>
      </c>
      <c r="Y56" s="15">
        <v>6</v>
      </c>
      <c r="Z56" s="15">
        <v>2</v>
      </c>
      <c r="AA56" s="15"/>
      <c r="AB56" s="15"/>
      <c r="AC56" s="15"/>
      <c r="AD56" s="15"/>
      <c r="AE56" s="15"/>
      <c r="AF56" s="14"/>
      <c r="AG56" s="469">
        <f>SUM(U56:AF56)</f>
        <v>23</v>
      </c>
      <c r="AH56" s="34">
        <f>IF(AH$5&lt;=$U$8,IF(SUM($U56:U56)=0,"",SUM($U56:U56)),"")</f>
        <v>2</v>
      </c>
      <c r="AI56" s="34">
        <f>IF(AI$5&lt;=$U$8,IF(SUM($U56:V56)=0,"",SUM($U56:V56)),"")</f>
        <v>6</v>
      </c>
      <c r="AJ56" s="34">
        <f>IF(AJ$5&lt;=$U$8,IF(SUM($U56:W56)=0,"",SUM($U56:W56)),"")</f>
        <v>11</v>
      </c>
      <c r="AK56" s="34">
        <f>IF(AK$5&lt;=$U$8,IF(SUM($U56:X56)=0,"",SUM($U56:X56)),"")</f>
        <v>15</v>
      </c>
      <c r="AL56" s="34">
        <f>IF(AL$5&lt;=$U$8,IF(SUM($U56:Y56)=0,"",SUM($U56:Y56)),"")</f>
        <v>21</v>
      </c>
      <c r="AM56" s="34">
        <f>IF(AM$5&lt;=$U$8,IF(SUM($U56:Z56)=0,"",SUM($U56:Z56)),"")</f>
        <v>23</v>
      </c>
      <c r="AN56" s="34">
        <f>IF(AN$5&lt;=$U$8,IF(SUM($U56:AA56)=0,"",SUM($U56:AA56)),"")</f>
        <v>23</v>
      </c>
      <c r="AO56" s="34">
        <f>IF(AO$5&lt;=$U$8,IF(SUM($U56:AB56)=0,"",SUM($U56:AB56)),"")</f>
        <v>23</v>
      </c>
      <c r="AP56" s="34">
        <f>IF(AP$5&lt;=$U$8,IF(SUM($U56:AC56)=0,"",SUM($U56:AC56)),"")</f>
        <v>23</v>
      </c>
      <c r="AQ56" s="34">
        <f>IF(AQ$5&lt;=$U$8,IF(SUM($U56:AD56)=0,"",SUM($U56:AD56)),"")</f>
        <v>23</v>
      </c>
      <c r="AR56" s="34">
        <f>IF(AR$5&lt;=$U$8,IF(SUM($U56:AE56)=0,"",SUM($U56:AE56)),"")</f>
        <v>23</v>
      </c>
      <c r="AS56" s="608">
        <f>IF(AS$5&lt;=$U$8,IF(SUM($U56:AF56)=0,"",SUM($U56:AF56)),"")</f>
        <v>23</v>
      </c>
      <c r="AT56" s="412" t="s">
        <v>389</v>
      </c>
      <c r="AU56" s="34" t="s">
        <v>391</v>
      </c>
      <c r="AV56" s="34" t="s">
        <v>389</v>
      </c>
      <c r="AW56" s="390" t="s">
        <v>421</v>
      </c>
      <c r="AX56" s="592" t="s">
        <v>473</v>
      </c>
      <c r="AY56" s="592" t="s">
        <v>476</v>
      </c>
      <c r="AZ56" s="629" t="s">
        <v>473</v>
      </c>
      <c r="BA56" s="17" t="s">
        <v>578</v>
      </c>
      <c r="BB56" s="17" t="s">
        <v>389</v>
      </c>
      <c r="BC56" s="17" t="s">
        <v>637</v>
      </c>
      <c r="BD56" s="664" t="s">
        <v>389</v>
      </c>
      <c r="BE56" s="664" t="s">
        <v>681</v>
      </c>
      <c r="BF56" s="365"/>
      <c r="BG56" s="365"/>
      <c r="BH56" s="364"/>
      <c r="BI56" s="364"/>
      <c r="BJ56" s="364"/>
      <c r="BK56" s="364"/>
      <c r="BL56" s="364"/>
      <c r="BM56" s="364"/>
      <c r="BN56" s="364"/>
      <c r="BO56" s="364"/>
      <c r="BP56" s="364"/>
      <c r="BQ56" s="364"/>
    </row>
    <row r="57" spans="1:69" ht="57" customHeight="1" thickBot="1" x14ac:dyDescent="0.3">
      <c r="A57" s="350" t="s">
        <v>240</v>
      </c>
      <c r="B57" s="424" t="s">
        <v>112</v>
      </c>
      <c r="C57" s="432">
        <v>0.7</v>
      </c>
      <c r="D57" s="359" t="s">
        <v>113</v>
      </c>
      <c r="E57" s="350" t="s">
        <v>304</v>
      </c>
      <c r="F57" s="428" t="s">
        <v>310</v>
      </c>
      <c r="G57" s="428" t="s">
        <v>339</v>
      </c>
      <c r="H57" s="615" t="s">
        <v>547</v>
      </c>
      <c r="I57" s="615" t="s">
        <v>551</v>
      </c>
      <c r="J57" s="424" t="s">
        <v>38</v>
      </c>
      <c r="K57" s="424">
        <v>400</v>
      </c>
      <c r="L57" s="372">
        <v>112</v>
      </c>
      <c r="M57" s="372">
        <v>152</v>
      </c>
      <c r="N57" s="372">
        <v>127</v>
      </c>
      <c r="O57" s="372">
        <v>50</v>
      </c>
      <c r="P57" s="622" t="s">
        <v>519</v>
      </c>
      <c r="Q57" s="410" t="s">
        <v>365</v>
      </c>
      <c r="R57" s="350" t="s">
        <v>54</v>
      </c>
      <c r="S57" s="7" t="s">
        <v>40</v>
      </c>
      <c r="T57" s="7" t="s">
        <v>43</v>
      </c>
      <c r="U57" s="275" t="str">
        <f t="shared" ref="U57:AF57" si="86">IF(U55=0,"",U56/U55)</f>
        <v/>
      </c>
      <c r="V57" s="275">
        <f t="shared" si="86"/>
        <v>4</v>
      </c>
      <c r="W57" s="275">
        <f t="shared" si="86"/>
        <v>5</v>
      </c>
      <c r="X57" s="275">
        <f t="shared" si="86"/>
        <v>4</v>
      </c>
      <c r="Y57" s="275">
        <f t="shared" si="86"/>
        <v>6</v>
      </c>
      <c r="Z57" s="275">
        <f t="shared" si="86"/>
        <v>2</v>
      </c>
      <c r="AA57" s="275">
        <f t="shared" si="86"/>
        <v>0</v>
      </c>
      <c r="AB57" s="275">
        <f t="shared" si="86"/>
        <v>0</v>
      </c>
      <c r="AC57" s="275">
        <f t="shared" si="86"/>
        <v>0</v>
      </c>
      <c r="AD57" s="275">
        <f t="shared" si="86"/>
        <v>0</v>
      </c>
      <c r="AE57" s="275">
        <f t="shared" si="86"/>
        <v>0</v>
      </c>
      <c r="AF57" s="275">
        <f t="shared" si="86"/>
        <v>0</v>
      </c>
      <c r="AG57" s="482">
        <f t="shared" ref="AG57" si="87">IF(AG55=0,"",AG56/AG55)</f>
        <v>1.9166666666666667</v>
      </c>
      <c r="AH57" s="345" t="str">
        <f>IF(AH$8&lt;=$AJ$8,IF(OR(AH55="",AH56=""),"",AH56/AH55),"")</f>
        <v/>
      </c>
      <c r="AI57" s="345">
        <f t="shared" ref="AI57:AO57" si="88">IF(AI$8&lt;=$AJ$8,IF(OR(AI55="",AI56=""),"",AI56/AI55),"")</f>
        <v>6</v>
      </c>
      <c r="AJ57" s="345">
        <f t="shared" si="88"/>
        <v>5.5</v>
      </c>
      <c r="AK57" s="345">
        <f t="shared" si="88"/>
        <v>5</v>
      </c>
      <c r="AL57" s="345">
        <f t="shared" si="88"/>
        <v>5.25</v>
      </c>
      <c r="AM57" s="345">
        <f t="shared" si="88"/>
        <v>4.5999999999999996</v>
      </c>
      <c r="AN57" s="345">
        <f t="shared" si="88"/>
        <v>3.8333333333333335</v>
      </c>
      <c r="AO57" s="345">
        <f t="shared" si="88"/>
        <v>3.2857142857142856</v>
      </c>
      <c r="AP57" s="345">
        <f>IF(AP$5&lt;=$AJ$5,IF(OR(AP55="",AP56=""),"",AP56/AP55),"")</f>
        <v>2.875</v>
      </c>
      <c r="AQ57" s="345">
        <f t="shared" ref="AQ57" si="89">IF(AQ$5&lt;=$AJ$5,IF(OR(AQ55="",AQ56=""),"",AQ56/AQ55),"")</f>
        <v>2.5555555555555554</v>
      </c>
      <c r="AR57" s="345">
        <f t="shared" ref="AR57" si="90">IF(AR$5&lt;=$AJ$5,IF(OR(AR55="",AR56=""),"",AR56/AR55),"")</f>
        <v>2.0909090909090908</v>
      </c>
      <c r="AS57" s="609">
        <f t="shared" ref="AS57" si="91">IF(AS$5&lt;=$AJ$5,IF(OR(AS55="",AS56=""),"",AS56/AS55),"")</f>
        <v>1.9166666666666667</v>
      </c>
      <c r="AT57" s="412"/>
      <c r="AU57" s="34"/>
      <c r="AV57" s="364"/>
      <c r="AW57" s="364"/>
      <c r="AX57" s="364"/>
      <c r="AY57" s="364"/>
      <c r="AZ57" s="364"/>
      <c r="BA57" s="364"/>
      <c r="BB57" s="651"/>
      <c r="BC57" s="651"/>
      <c r="BD57" s="364"/>
      <c r="BE57" s="364"/>
      <c r="BF57" s="364"/>
      <c r="BG57" s="364"/>
      <c r="BH57" s="364"/>
      <c r="BI57" s="364"/>
      <c r="BJ57" s="364"/>
      <c r="BK57" s="364"/>
      <c r="BL57" s="364"/>
      <c r="BM57" s="364"/>
      <c r="BN57" s="364"/>
      <c r="BO57" s="364"/>
      <c r="BP57" s="364"/>
      <c r="BQ57" s="364"/>
    </row>
    <row r="58" spans="1:69" ht="48.75" customHeight="1" x14ac:dyDescent="0.25">
      <c r="A58" s="350" t="s">
        <v>240</v>
      </c>
      <c r="B58" s="424" t="s">
        <v>112</v>
      </c>
      <c r="C58" s="432">
        <v>0.7</v>
      </c>
      <c r="D58" s="359" t="s">
        <v>113</v>
      </c>
      <c r="E58" s="350" t="s">
        <v>304</v>
      </c>
      <c r="F58" s="428" t="s">
        <v>310</v>
      </c>
      <c r="G58" s="428" t="s">
        <v>339</v>
      </c>
      <c r="H58" s="615" t="s">
        <v>547</v>
      </c>
      <c r="I58" s="615" t="s">
        <v>551</v>
      </c>
      <c r="J58" s="424" t="s">
        <v>38</v>
      </c>
      <c r="K58" s="424">
        <v>441</v>
      </c>
      <c r="L58" s="372">
        <v>112</v>
      </c>
      <c r="M58" s="372">
        <v>152</v>
      </c>
      <c r="N58" s="372">
        <v>127</v>
      </c>
      <c r="O58" s="372">
        <v>50</v>
      </c>
      <c r="P58" s="622" t="s">
        <v>519</v>
      </c>
      <c r="Q58" s="410" t="s">
        <v>365</v>
      </c>
      <c r="R58" s="350" t="s">
        <v>54</v>
      </c>
      <c r="S58" s="7" t="s">
        <v>44</v>
      </c>
      <c r="T58" s="7" t="s">
        <v>41</v>
      </c>
      <c r="U58" s="15"/>
      <c r="V58" s="15"/>
      <c r="W58" s="15">
        <v>2</v>
      </c>
      <c r="X58" s="15">
        <v>2</v>
      </c>
      <c r="Y58" s="15">
        <v>1</v>
      </c>
      <c r="Z58" s="15">
        <v>2</v>
      </c>
      <c r="AA58" s="15">
        <v>1</v>
      </c>
      <c r="AB58" s="15">
        <v>2</v>
      </c>
      <c r="AC58" s="15">
        <v>1</v>
      </c>
      <c r="AD58" s="15">
        <v>2</v>
      </c>
      <c r="AE58" s="15">
        <v>1</v>
      </c>
      <c r="AF58" s="15"/>
      <c r="AG58" s="468">
        <f>SUM(U58:AF58)</f>
        <v>14</v>
      </c>
      <c r="AH58" s="34" t="str">
        <f>IF(AH$5&lt;=$U$8,IF(SUM($U58:U58)=0,"",SUM($U58:U58)),"")</f>
        <v/>
      </c>
      <c r="AI58" s="34" t="str">
        <f>IF(AI$5&lt;=$U$8,IF(SUM($U58:V58)=0,"",SUM($U58:V58)),"")</f>
        <v/>
      </c>
      <c r="AJ58" s="34">
        <f>IF(AJ$5&lt;=$U$8,IF(SUM($U58:W58)=0,"",SUM($U58:W58)),"")</f>
        <v>2</v>
      </c>
      <c r="AK58" s="34">
        <f>IF(AK$5&lt;=$U$8,IF(SUM($U58:X58)=0,"",SUM($U58:X58)),"")</f>
        <v>4</v>
      </c>
      <c r="AL58" s="34">
        <f>IF(AL$5&lt;=$U$8,IF(SUM($U58:Y58)=0,"",SUM($U58:Y58)),"")</f>
        <v>5</v>
      </c>
      <c r="AM58" s="34">
        <f>IF(AM$5&lt;=$U$8,IF(SUM($U58:Z58)=0,"",SUM($U58:Z58)),"")</f>
        <v>7</v>
      </c>
      <c r="AN58" s="34">
        <f>IF(AN$5&lt;=$U$8,IF(SUM($U58:AA58)=0,"",SUM($U58:AA58)),"")</f>
        <v>8</v>
      </c>
      <c r="AO58" s="34">
        <f>IF(AO$5&lt;=$U$8,IF(SUM($U58:AB58)=0,"",SUM($U58:AB58)),"")</f>
        <v>10</v>
      </c>
      <c r="AP58" s="34">
        <f>IF(AP$8&lt;=$U$8,IF(SUM($U58:AC58)=0,"",SUM($U58:AC58)),"")</f>
        <v>11</v>
      </c>
      <c r="AQ58" s="34">
        <f>IF(AQ$5&lt;=$U$8,IF(SUM($U58:AD58)=0,"",SUM($U58:AD58)),"")</f>
        <v>13</v>
      </c>
      <c r="AR58" s="34">
        <f>IF(AR$5&lt;=$U$8,IF(SUM($U58:AE58)=0,"",SUM($U58:AE58)),"")</f>
        <v>14</v>
      </c>
      <c r="AS58" s="608">
        <f>IF(AS$5&lt;=$U$8,IF(SUM($U58:AF58)=0,"",SUM($U58:AF58)),"")</f>
        <v>14</v>
      </c>
      <c r="AT58" s="412"/>
      <c r="AU58" s="391"/>
      <c r="AV58" s="364"/>
      <c r="AW58" s="364"/>
      <c r="AX58" s="364"/>
      <c r="AY58" s="364"/>
      <c r="AZ58" s="364"/>
      <c r="BA58" s="364"/>
      <c r="BB58" s="651"/>
      <c r="BC58" s="651"/>
      <c r="BD58" s="364"/>
      <c r="BE58" s="364"/>
      <c r="BF58" s="364"/>
      <c r="BG58" s="364"/>
      <c r="BH58" s="364"/>
      <c r="BI58" s="364"/>
      <c r="BJ58" s="364"/>
      <c r="BK58" s="364"/>
      <c r="BL58" s="364"/>
      <c r="BM58" s="364"/>
      <c r="BN58" s="364"/>
      <c r="BO58" s="364"/>
      <c r="BP58" s="364"/>
      <c r="BQ58" s="364"/>
    </row>
    <row r="59" spans="1:69" ht="55.5" customHeight="1" x14ac:dyDescent="0.25">
      <c r="A59" s="350" t="s">
        <v>240</v>
      </c>
      <c r="B59" s="424" t="s">
        <v>112</v>
      </c>
      <c r="C59" s="432">
        <v>0.7</v>
      </c>
      <c r="D59" s="359" t="s">
        <v>113</v>
      </c>
      <c r="E59" s="350" t="s">
        <v>304</v>
      </c>
      <c r="F59" s="428" t="s">
        <v>310</v>
      </c>
      <c r="G59" s="428" t="s">
        <v>339</v>
      </c>
      <c r="H59" s="615" t="s">
        <v>547</v>
      </c>
      <c r="I59" s="615" t="s">
        <v>551</v>
      </c>
      <c r="J59" s="424" t="s">
        <v>38</v>
      </c>
      <c r="K59" s="424">
        <v>400</v>
      </c>
      <c r="L59" s="372">
        <v>112</v>
      </c>
      <c r="M59" s="372">
        <v>152</v>
      </c>
      <c r="N59" s="372">
        <v>127</v>
      </c>
      <c r="O59" s="372">
        <v>50</v>
      </c>
      <c r="P59" s="622" t="s">
        <v>519</v>
      </c>
      <c r="Q59" s="410" t="s">
        <v>365</v>
      </c>
      <c r="R59" s="350" t="s">
        <v>54</v>
      </c>
      <c r="S59" s="7" t="s">
        <v>44</v>
      </c>
      <c r="T59" s="7" t="s">
        <v>42</v>
      </c>
      <c r="U59" s="15">
        <v>1</v>
      </c>
      <c r="V59" s="15">
        <v>10</v>
      </c>
      <c r="W59" s="15">
        <v>5</v>
      </c>
      <c r="X59" s="34">
        <v>3</v>
      </c>
      <c r="Y59" s="15">
        <v>2</v>
      </c>
      <c r="Z59" s="15">
        <v>3</v>
      </c>
      <c r="AA59" s="15"/>
      <c r="AB59" s="15"/>
      <c r="AC59" s="15"/>
      <c r="AD59" s="15"/>
      <c r="AE59" s="15"/>
      <c r="AF59" s="14"/>
      <c r="AG59" s="469">
        <f>SUM(U59:AF59)</f>
        <v>24</v>
      </c>
      <c r="AH59" s="34">
        <f>IF(AH$5&lt;=$U$8,IF(SUM($U59:U59)=0,"",SUM($U59:U59)),"")</f>
        <v>1</v>
      </c>
      <c r="AI59" s="34">
        <f>IF(AI$5&lt;=$U$8,IF(SUM($U59:V59)=0,"",SUM($U59:V59)),"")</f>
        <v>11</v>
      </c>
      <c r="AJ59" s="34">
        <f>IF(AJ$5&lt;=$U$8,IF(SUM($U59:W59)=0,"",SUM($U59:W59)),"")</f>
        <v>16</v>
      </c>
      <c r="AK59" s="34">
        <f>IF(AK$5&lt;=$U$8,IF(SUM($U59:X59)=0,"",SUM($U59:X59)),"")</f>
        <v>19</v>
      </c>
      <c r="AL59" s="34">
        <f>IF(AL$5&lt;=$U$8,IF(SUM($U59:Y59)=0,"",SUM($U59:Y59)),"")</f>
        <v>21</v>
      </c>
      <c r="AM59" s="34">
        <f>IF(AM$5&lt;=$U$8,IF(SUM($U59:Z59)=0,"",SUM($U59:Z59)),"")</f>
        <v>24</v>
      </c>
      <c r="AN59" s="34">
        <f>IF(AN$5&lt;=$U$8,IF(SUM($U59:AA59)=0,"",SUM($U59:AA59)),"")</f>
        <v>24</v>
      </c>
      <c r="AO59" s="34">
        <f>IF(AO$5&lt;=$U$8,IF(SUM($U59:AB59)=0,"",SUM($U59:AB59)),"")</f>
        <v>24</v>
      </c>
      <c r="AP59" s="34">
        <f>IF(AP$5&lt;=$U$8,IF(SUM($U59:AC59)=0,"",SUM($U59:AC59)),"")</f>
        <v>24</v>
      </c>
      <c r="AQ59" s="34">
        <f>IF(AQ$5&lt;=$U$8,IF(SUM($U59:AD59)=0,"",SUM($U59:AD59)),"")</f>
        <v>24</v>
      </c>
      <c r="AR59" s="34">
        <f>IF(AR$5&lt;=$U$8,IF(SUM($U59:AE59)=0,"",SUM($U59:AE59)),"")</f>
        <v>24</v>
      </c>
      <c r="AS59" s="608">
        <f>IF(AS$5&lt;=$U$8,IF(SUM($U59:AF59)=0,"",SUM($U59:AF59)),"")</f>
        <v>24</v>
      </c>
      <c r="AT59" s="564" t="s">
        <v>404</v>
      </c>
      <c r="AU59" s="563" t="s">
        <v>405</v>
      </c>
      <c r="AV59" s="574" t="s">
        <v>444</v>
      </c>
      <c r="AW59" s="578" t="s">
        <v>445</v>
      </c>
      <c r="AX59" s="574" t="s">
        <v>503</v>
      </c>
      <c r="AY59" s="578" t="s">
        <v>504</v>
      </c>
      <c r="AZ59" s="574" t="s">
        <v>602</v>
      </c>
      <c r="BA59" s="578" t="s">
        <v>603</v>
      </c>
      <c r="BB59" s="574" t="s">
        <v>653</v>
      </c>
      <c r="BC59" s="578" t="s">
        <v>654</v>
      </c>
      <c r="BD59" s="574" t="s">
        <v>713</v>
      </c>
      <c r="BE59" s="578" t="s">
        <v>714</v>
      </c>
      <c r="BF59" s="299"/>
      <c r="BG59" s="299"/>
      <c r="BH59" s="299"/>
      <c r="BI59" s="299"/>
      <c r="BJ59" s="299"/>
      <c r="BK59" s="299"/>
      <c r="BL59" s="299"/>
      <c r="BM59" s="299"/>
      <c r="BN59" s="299"/>
      <c r="BO59" s="299"/>
      <c r="BP59" s="299"/>
      <c r="BQ59" s="299"/>
    </row>
    <row r="60" spans="1:69" ht="54.75" customHeight="1" thickBot="1" x14ac:dyDescent="0.3">
      <c r="A60" s="350" t="s">
        <v>240</v>
      </c>
      <c r="B60" s="424" t="s">
        <v>112</v>
      </c>
      <c r="C60" s="432">
        <v>0.7</v>
      </c>
      <c r="D60" s="359" t="s">
        <v>113</v>
      </c>
      <c r="E60" s="350" t="s">
        <v>304</v>
      </c>
      <c r="F60" s="428" t="s">
        <v>310</v>
      </c>
      <c r="G60" s="428" t="s">
        <v>339</v>
      </c>
      <c r="H60" s="615" t="s">
        <v>547</v>
      </c>
      <c r="I60" s="615" t="s">
        <v>551</v>
      </c>
      <c r="J60" s="424" t="s">
        <v>38</v>
      </c>
      <c r="K60" s="424">
        <v>400</v>
      </c>
      <c r="L60" s="372">
        <v>112</v>
      </c>
      <c r="M60" s="372">
        <v>152</v>
      </c>
      <c r="N60" s="372">
        <v>127</v>
      </c>
      <c r="O60" s="372">
        <v>50</v>
      </c>
      <c r="P60" s="622" t="s">
        <v>519</v>
      </c>
      <c r="Q60" s="410" t="s">
        <v>365</v>
      </c>
      <c r="R60" s="350" t="s">
        <v>54</v>
      </c>
      <c r="S60" s="7" t="s">
        <v>44</v>
      </c>
      <c r="T60" s="7" t="s">
        <v>43</v>
      </c>
      <c r="U60" s="275" t="str">
        <f t="shared" ref="U60:AF60" si="92">IF(U58=0,"",U59/U58)</f>
        <v/>
      </c>
      <c r="V60" s="275" t="str">
        <f t="shared" si="92"/>
        <v/>
      </c>
      <c r="W60" s="275">
        <f t="shared" si="92"/>
        <v>2.5</v>
      </c>
      <c r="X60" s="275">
        <f t="shared" si="92"/>
        <v>1.5</v>
      </c>
      <c r="Y60" s="275">
        <f t="shared" si="92"/>
        <v>2</v>
      </c>
      <c r="Z60" s="275">
        <f t="shared" si="92"/>
        <v>1.5</v>
      </c>
      <c r="AA60" s="275">
        <f t="shared" si="92"/>
        <v>0</v>
      </c>
      <c r="AB60" s="275">
        <f t="shared" si="92"/>
        <v>0</v>
      </c>
      <c r="AC60" s="275">
        <f t="shared" si="92"/>
        <v>0</v>
      </c>
      <c r="AD60" s="275">
        <f t="shared" si="92"/>
        <v>0</v>
      </c>
      <c r="AE60" s="275">
        <f t="shared" si="92"/>
        <v>0</v>
      </c>
      <c r="AF60" s="275" t="str">
        <f t="shared" si="92"/>
        <v/>
      </c>
      <c r="AG60" s="482">
        <f t="shared" ref="AG60" si="93">IF(AG58=0,"",AG59/AG58)</f>
        <v>1.7142857142857142</v>
      </c>
      <c r="AH60" s="345" t="str">
        <f>IF(AH$8&lt;=$AJ$8,IF(OR(AH58="",AH59=""),"",AH59/AH58),"")</f>
        <v/>
      </c>
      <c r="AI60" s="345" t="str">
        <f t="shared" ref="AI60:AO60" si="94">IF(AI$8&lt;=$AJ$8,IF(OR(AI58="",AI59=""),"",AI59/AI58),"")</f>
        <v/>
      </c>
      <c r="AJ60" s="626">
        <f t="shared" si="94"/>
        <v>8</v>
      </c>
      <c r="AK60" s="345">
        <f t="shared" si="94"/>
        <v>4.75</v>
      </c>
      <c r="AL60" s="345">
        <f t="shared" si="94"/>
        <v>4.2</v>
      </c>
      <c r="AM60" s="345">
        <f t="shared" si="94"/>
        <v>3.4285714285714284</v>
      </c>
      <c r="AN60" s="345">
        <f t="shared" si="94"/>
        <v>3</v>
      </c>
      <c r="AO60" s="345">
        <f t="shared" si="94"/>
        <v>2.4</v>
      </c>
      <c r="AP60" s="345">
        <f>IF(AP$5&lt;=$AJ$5,IF(OR(AP58="",AP59=""),"",AP59/AP58),"")</f>
        <v>2.1818181818181817</v>
      </c>
      <c r="AQ60" s="345">
        <f t="shared" ref="AQ60" si="95">IF(AQ$5&lt;=$AJ$5,IF(OR(AQ58="",AQ59=""),"",AQ59/AQ58),"")</f>
        <v>1.8461538461538463</v>
      </c>
      <c r="AR60" s="345">
        <f t="shared" ref="AR60" si="96">IF(AR$5&lt;=$AJ$5,IF(OR(AR58="",AR59=""),"",AR59/AR58),"")</f>
        <v>1.7142857142857142</v>
      </c>
      <c r="AS60" s="609">
        <f t="shared" ref="AS60" si="97">IF(AS$5&lt;=$AJ$5,IF(OR(AS58="",AS59=""),"",AS59/AS58),"")</f>
        <v>1.7142857142857142</v>
      </c>
      <c r="AT60" s="412"/>
      <c r="AU60" s="391"/>
      <c r="AV60" s="364"/>
      <c r="AW60" s="364"/>
      <c r="AX60" s="364"/>
      <c r="AY60" s="364"/>
      <c r="AZ60" s="364"/>
      <c r="BA60" s="364"/>
      <c r="BB60" s="651"/>
      <c r="BC60" s="651"/>
      <c r="BD60" s="364"/>
      <c r="BE60" s="364"/>
      <c r="BF60" s="364"/>
      <c r="BG60" s="364"/>
      <c r="BH60" s="364"/>
      <c r="BI60" s="364"/>
      <c r="BJ60" s="364"/>
      <c r="BK60" s="364"/>
      <c r="BL60" s="364"/>
      <c r="BM60" s="364"/>
      <c r="BN60" s="364"/>
      <c r="BO60" s="364"/>
      <c r="BP60" s="364"/>
      <c r="BQ60" s="364"/>
    </row>
    <row r="61" spans="1:69" ht="49.5" customHeight="1" x14ac:dyDescent="0.25">
      <c r="A61" s="350" t="s">
        <v>240</v>
      </c>
      <c r="B61" s="424" t="s">
        <v>112</v>
      </c>
      <c r="C61" s="432">
        <v>0.7</v>
      </c>
      <c r="D61" s="359" t="s">
        <v>113</v>
      </c>
      <c r="E61" s="350" t="s">
        <v>304</v>
      </c>
      <c r="F61" s="428" t="s">
        <v>310</v>
      </c>
      <c r="G61" s="428" t="s">
        <v>339</v>
      </c>
      <c r="H61" s="615" t="s">
        <v>547</v>
      </c>
      <c r="I61" s="615" t="s">
        <v>551</v>
      </c>
      <c r="J61" s="424" t="s">
        <v>38</v>
      </c>
      <c r="K61" s="424">
        <v>441</v>
      </c>
      <c r="L61" s="372">
        <v>112</v>
      </c>
      <c r="M61" s="372">
        <v>152</v>
      </c>
      <c r="N61" s="372">
        <v>127</v>
      </c>
      <c r="O61" s="372">
        <v>50</v>
      </c>
      <c r="P61" s="622" t="s">
        <v>519</v>
      </c>
      <c r="Q61" s="410" t="s">
        <v>365</v>
      </c>
      <c r="R61" s="350" t="s">
        <v>54</v>
      </c>
      <c r="S61" s="7" t="s">
        <v>45</v>
      </c>
      <c r="T61" s="7" t="s">
        <v>41</v>
      </c>
      <c r="U61" s="35"/>
      <c r="V61" s="35">
        <v>2</v>
      </c>
      <c r="W61" s="35">
        <v>3</v>
      </c>
      <c r="X61" s="35">
        <v>2</v>
      </c>
      <c r="Y61" s="35">
        <v>3</v>
      </c>
      <c r="Z61" s="35">
        <v>2</v>
      </c>
      <c r="AA61" s="35">
        <v>3</v>
      </c>
      <c r="AB61" s="35">
        <v>2</v>
      </c>
      <c r="AC61" s="35">
        <v>2</v>
      </c>
      <c r="AD61" s="35">
        <v>2</v>
      </c>
      <c r="AE61" s="35">
        <v>2</v>
      </c>
      <c r="AF61" s="35">
        <v>1</v>
      </c>
      <c r="AG61" s="468">
        <f>SUM(U61:AF61)</f>
        <v>24</v>
      </c>
      <c r="AH61" s="34" t="str">
        <f>IF(AH$5&lt;=$U$8,IF(SUM($U61:U61)=0,"",SUM($U61:U61)),"")</f>
        <v/>
      </c>
      <c r="AI61" s="34">
        <f>IF(AI$5&lt;=$U$8,IF(SUM($U61:V61)=0,"",SUM($U61:V61)),"")</f>
        <v>2</v>
      </c>
      <c r="AJ61" s="34">
        <f>IF(AJ$5&lt;=$U$8,IF(SUM($U61:W61)=0,"",SUM($U61:W61)),"")</f>
        <v>5</v>
      </c>
      <c r="AK61" s="34">
        <f>IF(AK$5&lt;=$U$8,IF(SUM($U61:X61)=0,"",SUM($U61:X61)),"")</f>
        <v>7</v>
      </c>
      <c r="AL61" s="34">
        <f>IF(AL$5&lt;=$U$8,IF(SUM($U61:Y61)=0,"",SUM($U61:Y61)),"")</f>
        <v>10</v>
      </c>
      <c r="AM61" s="34">
        <f>IF(AM$5&lt;=$U$8,IF(SUM($U61:Z61)=0,"",SUM($U61:Z61)),"")</f>
        <v>12</v>
      </c>
      <c r="AN61" s="34">
        <f>IF(AN$5&lt;=$U$8,IF(SUM($U61:AA61)=0,"",SUM($U61:AA61)),"")</f>
        <v>15</v>
      </c>
      <c r="AO61" s="34">
        <f>IF(AO$5&lt;=$U$8,IF(SUM($U61:AB61)=0,"",SUM($U61:AB61)),"")</f>
        <v>17</v>
      </c>
      <c r="AP61" s="34">
        <f>IF(AP$8&lt;=$U$8,IF(SUM($U61:AC61)=0,"",SUM($U61:AC61)),"")</f>
        <v>19</v>
      </c>
      <c r="AQ61" s="34">
        <f>IF(AQ$5&lt;=$U$8,IF(SUM($U61:AD61)=0,"",SUM($U61:AD61)),"")</f>
        <v>21</v>
      </c>
      <c r="AR61" s="34">
        <f>IF(AR$5&lt;=$U$8,IF(SUM($U61:AE61)=0,"",SUM($U61:AE61)),"")</f>
        <v>23</v>
      </c>
      <c r="AS61" s="608">
        <f>IF(AS$5&lt;=$U$8,IF(SUM($U61:AF61)=0,"",SUM($U61:AF61)),"")</f>
        <v>24</v>
      </c>
      <c r="AT61" s="414"/>
      <c r="AU61" s="34"/>
      <c r="AV61" s="364"/>
      <c r="AW61" s="364"/>
      <c r="AX61" s="364"/>
      <c r="AY61" s="364"/>
      <c r="AZ61" s="364"/>
      <c r="BA61" s="364"/>
      <c r="BB61" s="651"/>
      <c r="BC61" s="651"/>
      <c r="BD61" s="364"/>
      <c r="BE61" s="364"/>
      <c r="BF61" s="364"/>
      <c r="BG61" s="364"/>
      <c r="BH61" s="364"/>
      <c r="BI61" s="364"/>
      <c r="BJ61" s="364"/>
      <c r="BK61" s="364"/>
      <c r="BL61" s="364"/>
      <c r="BM61" s="364"/>
      <c r="BN61" s="364"/>
      <c r="BO61" s="364"/>
      <c r="BP61" s="364"/>
      <c r="BQ61" s="364"/>
    </row>
    <row r="62" spans="1:69" ht="41.25" customHeight="1" x14ac:dyDescent="0.25">
      <c r="A62" s="350" t="s">
        <v>240</v>
      </c>
      <c r="B62" s="424" t="s">
        <v>112</v>
      </c>
      <c r="C62" s="432">
        <v>0.7</v>
      </c>
      <c r="D62" s="359" t="s">
        <v>113</v>
      </c>
      <c r="E62" s="350" t="s">
        <v>304</v>
      </c>
      <c r="F62" s="428" t="s">
        <v>310</v>
      </c>
      <c r="G62" s="428" t="s">
        <v>339</v>
      </c>
      <c r="H62" s="615" t="s">
        <v>547</v>
      </c>
      <c r="I62" s="615" t="s">
        <v>551</v>
      </c>
      <c r="J62" s="424" t="s">
        <v>38</v>
      </c>
      <c r="K62" s="424">
        <v>400</v>
      </c>
      <c r="L62" s="372">
        <v>112</v>
      </c>
      <c r="M62" s="372">
        <v>152</v>
      </c>
      <c r="N62" s="372">
        <v>127</v>
      </c>
      <c r="O62" s="372">
        <v>50</v>
      </c>
      <c r="P62" s="622" t="s">
        <v>519</v>
      </c>
      <c r="Q62" s="410" t="s">
        <v>365</v>
      </c>
      <c r="R62" s="350" t="s">
        <v>54</v>
      </c>
      <c r="S62" s="7" t="s">
        <v>45</v>
      </c>
      <c r="T62" s="7" t="s">
        <v>42</v>
      </c>
      <c r="U62" s="15">
        <v>2</v>
      </c>
      <c r="V62" s="34">
        <v>8</v>
      </c>
      <c r="W62" s="34">
        <v>6</v>
      </c>
      <c r="X62" s="34">
        <v>14</v>
      </c>
      <c r="Y62" s="34">
        <v>5</v>
      </c>
      <c r="Z62" s="34">
        <v>6</v>
      </c>
      <c r="AA62" s="34"/>
      <c r="AB62" s="34"/>
      <c r="AC62" s="34"/>
      <c r="AD62" s="34"/>
      <c r="AE62" s="34"/>
      <c r="AF62" s="389"/>
      <c r="AG62" s="469">
        <f>SUM(U62:AF62)</f>
        <v>41</v>
      </c>
      <c r="AH62" s="34">
        <f>IF(AH$5&lt;=$U$8,IF(SUM($U62:U62)=0,"",SUM($U62:U62)),"")</f>
        <v>2</v>
      </c>
      <c r="AI62" s="34">
        <f>IF(AI$5&lt;=$U$8,IF(SUM($U62:V62)=0,"",SUM($U62:V62)),"")</f>
        <v>10</v>
      </c>
      <c r="AJ62" s="34">
        <f>IF(AJ$5&lt;=$U$8,IF(SUM($U62:W62)=0,"",SUM($U62:W62)),"")</f>
        <v>16</v>
      </c>
      <c r="AK62" s="34">
        <f>IF(AK$5&lt;=$U$8,IF(SUM($U62:X62)=0,"",SUM($U62:X62)),"")</f>
        <v>30</v>
      </c>
      <c r="AL62" s="34">
        <f>IF(AL$5&lt;=$U$8,IF(SUM($U62:Y62)=0,"",SUM($U62:Y62)),"")</f>
        <v>35</v>
      </c>
      <c r="AM62" s="34">
        <f>IF(AM$5&lt;=$U$8,IF(SUM($U62:Z62)=0,"",SUM($U62:Z62)),"")</f>
        <v>41</v>
      </c>
      <c r="AN62" s="34">
        <f>IF(AN$5&lt;=$U$8,IF(SUM($U62:AA62)=0,"",SUM($U62:AA62)),"")</f>
        <v>41</v>
      </c>
      <c r="AO62" s="34">
        <f>IF(AO$5&lt;=$U$8,IF(SUM($U62:AB62)=0,"",SUM($U62:AB62)),"")</f>
        <v>41</v>
      </c>
      <c r="AP62" s="34">
        <f>IF(AP$5&lt;=$U$8,IF(SUM($U62:AC62)=0,"",SUM($U62:AC62)),"")</f>
        <v>41</v>
      </c>
      <c r="AQ62" s="34">
        <f>IF(AQ$5&lt;=$U$8,IF(SUM($U62:AD62)=0,"",SUM($U62:AD62)),"")</f>
        <v>41</v>
      </c>
      <c r="AR62" s="34">
        <f>IF(AR$5&lt;=$U$8,IF(SUM($U62:AE62)=0,"",SUM($U62:AE62)),"")</f>
        <v>41</v>
      </c>
      <c r="AS62" s="608">
        <f>IF(AS$5&lt;=$U$8,IF(SUM($U62:AF62)=0,"",SUM($U62:AF62)),"")</f>
        <v>41</v>
      </c>
      <c r="AT62" s="418" t="s">
        <v>380</v>
      </c>
      <c r="AU62" s="34" t="s">
        <v>385</v>
      </c>
      <c r="AV62" s="364"/>
      <c r="AW62" s="566" t="s">
        <v>434</v>
      </c>
      <c r="AX62" s="592" t="s">
        <v>380</v>
      </c>
      <c r="AY62" s="592" t="s">
        <v>493</v>
      </c>
      <c r="AZ62" s="629" t="s">
        <v>380</v>
      </c>
      <c r="BA62" s="629" t="s">
        <v>594</v>
      </c>
      <c r="BB62" s="651" t="s">
        <v>380</v>
      </c>
      <c r="BC62" s="651" t="s">
        <v>629</v>
      </c>
      <c r="BD62" s="664" t="s">
        <v>380</v>
      </c>
      <c r="BE62" s="664" t="s">
        <v>700</v>
      </c>
      <c r="BF62" s="364"/>
      <c r="BG62" s="364"/>
      <c r="BH62" s="364"/>
      <c r="BI62" s="364"/>
      <c r="BJ62" s="364"/>
      <c r="BK62" s="364"/>
      <c r="BL62" s="364"/>
      <c r="BM62" s="364"/>
      <c r="BN62" s="364"/>
      <c r="BO62" s="364"/>
      <c r="BP62" s="364"/>
      <c r="BQ62" s="364"/>
    </row>
    <row r="63" spans="1:69" ht="53.25" customHeight="1" thickBot="1" x14ac:dyDescent="0.3">
      <c r="A63" s="473" t="s">
        <v>240</v>
      </c>
      <c r="B63" s="429" t="s">
        <v>112</v>
      </c>
      <c r="C63" s="433">
        <v>0.7</v>
      </c>
      <c r="D63" s="474" t="s">
        <v>113</v>
      </c>
      <c r="E63" s="473" t="s">
        <v>304</v>
      </c>
      <c r="F63" s="425" t="s">
        <v>310</v>
      </c>
      <c r="G63" s="425" t="s">
        <v>339</v>
      </c>
      <c r="H63" s="615" t="s">
        <v>547</v>
      </c>
      <c r="I63" s="615" t="s">
        <v>551</v>
      </c>
      <c r="J63" s="429" t="s">
        <v>38</v>
      </c>
      <c r="K63" s="429">
        <v>400</v>
      </c>
      <c r="L63" s="485">
        <v>112</v>
      </c>
      <c r="M63" s="485">
        <v>152</v>
      </c>
      <c r="N63" s="485">
        <v>127</v>
      </c>
      <c r="O63" s="485">
        <v>50</v>
      </c>
      <c r="P63" s="622" t="s">
        <v>519</v>
      </c>
      <c r="Q63" s="475" t="s">
        <v>365</v>
      </c>
      <c r="R63" s="473" t="s">
        <v>54</v>
      </c>
      <c r="S63" s="603" t="s">
        <v>45</v>
      </c>
      <c r="T63" s="603" t="s">
        <v>43</v>
      </c>
      <c r="U63" s="275" t="str">
        <f t="shared" ref="U63:AF63" si="98">IF(U61=0,"",U62/U61)</f>
        <v/>
      </c>
      <c r="V63" s="275">
        <f t="shared" si="98"/>
        <v>4</v>
      </c>
      <c r="W63" s="275">
        <f t="shared" si="98"/>
        <v>2</v>
      </c>
      <c r="X63" s="275">
        <f t="shared" si="98"/>
        <v>7</v>
      </c>
      <c r="Y63" s="275">
        <f t="shared" si="98"/>
        <v>1.6666666666666667</v>
      </c>
      <c r="Z63" s="275">
        <f t="shared" si="98"/>
        <v>3</v>
      </c>
      <c r="AA63" s="275">
        <f t="shared" si="98"/>
        <v>0</v>
      </c>
      <c r="AB63" s="275">
        <f t="shared" si="98"/>
        <v>0</v>
      </c>
      <c r="AC63" s="275">
        <f t="shared" si="98"/>
        <v>0</v>
      </c>
      <c r="AD63" s="275">
        <f t="shared" si="98"/>
        <v>0</v>
      </c>
      <c r="AE63" s="275">
        <f t="shared" si="98"/>
        <v>0</v>
      </c>
      <c r="AF63" s="275">
        <f t="shared" si="98"/>
        <v>0</v>
      </c>
      <c r="AG63" s="533">
        <f>IF(AG61=0,"",AG62/AG61)</f>
        <v>1.7083333333333333</v>
      </c>
      <c r="AH63" s="345" t="str">
        <f>IF(AH$8&lt;=$AJ$8,IF(OR(AH61="",AH62=""),"",AH62/AH61),"")</f>
        <v/>
      </c>
      <c r="AI63" s="345">
        <f t="shared" ref="AI63:AO63" si="99">IF(AI$8&lt;=$AJ$8,IF(OR(AI61="",AI62=""),"",AI62/AI61),"")</f>
        <v>5</v>
      </c>
      <c r="AJ63" s="626">
        <f t="shared" si="99"/>
        <v>3.2</v>
      </c>
      <c r="AK63" s="345">
        <f t="shared" si="99"/>
        <v>4.2857142857142856</v>
      </c>
      <c r="AL63" s="345">
        <f t="shared" si="99"/>
        <v>3.5</v>
      </c>
      <c r="AM63" s="345">
        <f t="shared" si="99"/>
        <v>3.4166666666666665</v>
      </c>
      <c r="AN63" s="345">
        <f t="shared" si="99"/>
        <v>2.7333333333333334</v>
      </c>
      <c r="AO63" s="345">
        <f t="shared" si="99"/>
        <v>2.4117647058823528</v>
      </c>
      <c r="AP63" s="345">
        <f>IF(AP$5&lt;=$AJ$5,IF(OR(AP61="",AP62=""),"",AP62/AP61),"")</f>
        <v>2.1578947368421053</v>
      </c>
      <c r="AQ63" s="345">
        <f t="shared" ref="AQ63" si="100">IF(AQ$5&lt;=$AJ$5,IF(OR(AQ61="",AQ62=""),"",AQ62/AQ61),"")</f>
        <v>1.9523809523809523</v>
      </c>
      <c r="AR63" s="345">
        <f t="shared" ref="AR63" si="101">IF(AR$5&lt;=$AJ$5,IF(OR(AR61="",AR62=""),"",AR62/AR61),"")</f>
        <v>1.7826086956521738</v>
      </c>
      <c r="AS63" s="609">
        <f t="shared" ref="AS63" si="102">IF(AS$5&lt;=$AJ$5,IF(OR(AS61="",AS62=""),"",AS62/AS61),"")</f>
        <v>1.7083333333333333</v>
      </c>
      <c r="AT63" s="414"/>
      <c r="AU63" s="34"/>
      <c r="AV63" s="364"/>
      <c r="AW63" s="364"/>
      <c r="AX63" s="364"/>
      <c r="AY63" s="364"/>
      <c r="AZ63" s="364"/>
      <c r="BA63" s="364"/>
      <c r="BB63" s="651"/>
      <c r="BC63" s="651"/>
      <c r="BD63" s="364"/>
      <c r="BE63" s="364"/>
      <c r="BF63" s="364"/>
      <c r="BG63" s="364"/>
      <c r="BH63" s="364"/>
      <c r="BI63" s="364"/>
      <c r="BJ63" s="364"/>
      <c r="BK63" s="364"/>
      <c r="BL63" s="364"/>
      <c r="BM63" s="364"/>
      <c r="BN63" s="364"/>
      <c r="BO63" s="364"/>
      <c r="BP63" s="364"/>
      <c r="BQ63" s="364"/>
    </row>
    <row r="64" spans="1:69" ht="45.75" customHeight="1" x14ac:dyDescent="0.25">
      <c r="A64" s="460" t="s">
        <v>240</v>
      </c>
      <c r="B64" s="461" t="s">
        <v>112</v>
      </c>
      <c r="C64" s="462">
        <v>0.7</v>
      </c>
      <c r="D64" s="463" t="s">
        <v>113</v>
      </c>
      <c r="E64" s="460" t="s">
        <v>305</v>
      </c>
      <c r="F64" s="461" t="s">
        <v>311</v>
      </c>
      <c r="G64" s="461" t="s">
        <v>340</v>
      </c>
      <c r="H64" s="615" t="s">
        <v>547</v>
      </c>
      <c r="I64" s="615" t="s">
        <v>553</v>
      </c>
      <c r="J64" s="461" t="s">
        <v>38</v>
      </c>
      <c r="K64" s="461">
        <v>88</v>
      </c>
      <c r="L64" s="461">
        <v>22</v>
      </c>
      <c r="M64" s="461">
        <v>22</v>
      </c>
      <c r="N64" s="461">
        <v>22</v>
      </c>
      <c r="O64" s="461">
        <v>22</v>
      </c>
      <c r="P64" s="622" t="s">
        <v>519</v>
      </c>
      <c r="Q64" s="463" t="s">
        <v>292</v>
      </c>
      <c r="R64" s="460" t="s">
        <v>211</v>
      </c>
      <c r="S64" s="465" t="s">
        <v>40</v>
      </c>
      <c r="T64" s="465" t="s">
        <v>41</v>
      </c>
      <c r="U64" s="467"/>
      <c r="V64" s="467"/>
      <c r="W64" s="467"/>
      <c r="X64" s="467"/>
      <c r="Y64" s="467">
        <v>2</v>
      </c>
      <c r="Z64" s="467"/>
      <c r="AA64" s="467"/>
      <c r="AB64" s="467"/>
      <c r="AC64" s="467">
        <v>3</v>
      </c>
      <c r="AD64" s="467"/>
      <c r="AE64" s="467"/>
      <c r="AF64" s="467"/>
      <c r="AG64" s="468">
        <f>SUM(U64:AF64)</f>
        <v>5</v>
      </c>
      <c r="AH64" s="34" t="str">
        <f>IF(AH$5&lt;=$U$8,IF(SUM($U64:U64)=0,"",SUM($U64:U64)),"")</f>
        <v/>
      </c>
      <c r="AI64" s="34" t="str">
        <f>IF(AI$5&lt;=$U$8,IF(SUM($U64:V64)=0,"",SUM($U64:V64)),"")</f>
        <v/>
      </c>
      <c r="AJ64" s="34" t="str">
        <f>IF(AJ$5&lt;=$U$8,IF(SUM($U64:W64)=0,"",SUM($U64:W64)),"")</f>
        <v/>
      </c>
      <c r="AK64" s="34" t="str">
        <f>IF(AK$5&lt;=$U$8,IF(SUM($U64:X64)=0,"",SUM($U64:X64)),"")</f>
        <v/>
      </c>
      <c r="AL64" s="34">
        <f>IF(AL$5&lt;=$U$8,IF(SUM($U64:Y64)=0,"",SUM($U64:Y64)),"")</f>
        <v>2</v>
      </c>
      <c r="AM64" s="34">
        <f>IF(AM$5&lt;=$U$8,IF(SUM($U64:Z64)=0,"",SUM($U64:Z64)),"")</f>
        <v>2</v>
      </c>
      <c r="AN64" s="34">
        <f>IF(AN$5&lt;=$U$8,IF(SUM($U64:AA64)=0,"",SUM($U64:AA64)),"")</f>
        <v>2</v>
      </c>
      <c r="AO64" s="34">
        <f>IF(AO$5&lt;=$U$8,IF(SUM($U64:AB64)=0,"",SUM($U64:AB64)),"")</f>
        <v>2</v>
      </c>
      <c r="AP64" s="34">
        <f>IF(AP$8&lt;=$U$8,IF(SUM($U64:AC64)=0,"",SUM($U64:AC64)),"")</f>
        <v>5</v>
      </c>
      <c r="AQ64" s="34">
        <f>IF(AQ$5&lt;=$U$8,IF(SUM($U64:AD64)=0,"",SUM($U64:AD64)),"")</f>
        <v>5</v>
      </c>
      <c r="AR64" s="34">
        <f>IF(AR$5&lt;=$U$8,IF(SUM($U64:AE64)=0,"",SUM($U64:AE64)),"")</f>
        <v>5</v>
      </c>
      <c r="AS64" s="608">
        <f>IF(AS$5&lt;=$U$8,IF(SUM($U64:AF64)=0,"",SUM($U64:AF64)),"")</f>
        <v>5</v>
      </c>
      <c r="AT64" s="415"/>
      <c r="AU64" s="366"/>
      <c r="AV64" s="364"/>
      <c r="AW64" s="364"/>
      <c r="AX64" s="364"/>
      <c r="AY64" s="364"/>
      <c r="AZ64" s="364"/>
      <c r="BA64" s="364"/>
      <c r="BB64" s="651"/>
      <c r="BC64" s="651"/>
      <c r="BD64" s="364"/>
      <c r="BE64" s="364"/>
      <c r="BF64" s="364"/>
      <c r="BG64" s="364"/>
      <c r="BH64" s="364"/>
      <c r="BI64" s="364"/>
      <c r="BJ64" s="364"/>
      <c r="BK64" s="364"/>
      <c r="BL64" s="364"/>
      <c r="BM64" s="364"/>
      <c r="BN64" s="364"/>
      <c r="BO64" s="364"/>
      <c r="BP64" s="364"/>
      <c r="BQ64" s="364"/>
    </row>
    <row r="65" spans="1:69" ht="45.75" customHeight="1" x14ac:dyDescent="0.25">
      <c r="A65" s="350" t="s">
        <v>240</v>
      </c>
      <c r="B65" s="424" t="s">
        <v>112</v>
      </c>
      <c r="C65" s="432">
        <v>0.7</v>
      </c>
      <c r="D65" s="359" t="s">
        <v>113</v>
      </c>
      <c r="E65" s="350" t="s">
        <v>305</v>
      </c>
      <c r="F65" s="424" t="s">
        <v>311</v>
      </c>
      <c r="G65" s="424" t="s">
        <v>340</v>
      </c>
      <c r="H65" s="615" t="s">
        <v>547</v>
      </c>
      <c r="I65" s="615" t="s">
        <v>553</v>
      </c>
      <c r="J65" s="424" t="s">
        <v>38</v>
      </c>
      <c r="K65" s="424">
        <v>88</v>
      </c>
      <c r="L65" s="424">
        <v>22</v>
      </c>
      <c r="M65" s="424">
        <v>22</v>
      </c>
      <c r="N65" s="424">
        <v>22</v>
      </c>
      <c r="O65" s="424">
        <v>22</v>
      </c>
      <c r="P65" s="622" t="s">
        <v>519</v>
      </c>
      <c r="Q65" s="359" t="s">
        <v>292</v>
      </c>
      <c r="R65" s="423" t="s">
        <v>211</v>
      </c>
      <c r="S65" s="7" t="s">
        <v>40</v>
      </c>
      <c r="T65" s="7" t="s">
        <v>42</v>
      </c>
      <c r="U65" s="15">
        <v>0</v>
      </c>
      <c r="V65" s="15">
        <v>0</v>
      </c>
      <c r="W65" s="15">
        <v>0</v>
      </c>
      <c r="X65" s="15">
        <v>0</v>
      </c>
      <c r="Y65" s="15">
        <v>0</v>
      </c>
      <c r="Z65" s="15">
        <v>5</v>
      </c>
      <c r="AA65" s="15"/>
      <c r="AB65" s="15"/>
      <c r="AC65" s="15"/>
      <c r="AD65" s="15"/>
      <c r="AE65" s="15"/>
      <c r="AF65" s="14"/>
      <c r="AG65" s="469">
        <f>SUM(U65:AF65)</f>
        <v>5</v>
      </c>
      <c r="AH65" s="34" t="str">
        <f>IF(AH$5&lt;=$U$8,IF(SUM($U65:U65)=0,"",SUM($U65:U65)),"")</f>
        <v/>
      </c>
      <c r="AI65" s="34" t="str">
        <f>IF(AI$5&lt;=$U$8,IF(SUM($U65:V65)=0,"",SUM($U65:V65)),"")</f>
        <v/>
      </c>
      <c r="AJ65" s="34" t="str">
        <f>IF(AJ$5&lt;=$U$8,IF(SUM($U65:W65)=0,"",SUM($U65:W65)),"")</f>
        <v/>
      </c>
      <c r="AK65" s="34" t="str">
        <f>IF(AK$5&lt;=$U$8,IF(SUM($U65:X65)=0,"",SUM($U65:X65)),"")</f>
        <v/>
      </c>
      <c r="AL65" s="34" t="str">
        <f>IF(AL$5&lt;=$U$8,IF(SUM($U65:Y65)=0,"",SUM($U65:Y65)),"")</f>
        <v/>
      </c>
      <c r="AM65" s="34">
        <f>IF(AM$5&lt;=$U$8,IF(SUM($U65:Z65)=0,"",SUM($U65:Z65)),"")</f>
        <v>5</v>
      </c>
      <c r="AN65" s="34">
        <f>IF(AN$5&lt;=$U$8,IF(SUM($U65:AA65)=0,"",SUM($U65:AA65)),"")</f>
        <v>5</v>
      </c>
      <c r="AO65" s="34">
        <f>IF(AO$5&lt;=$U$8,IF(SUM($U65:AB65)=0,"",SUM($U65:AB65)),"")</f>
        <v>5</v>
      </c>
      <c r="AP65" s="34">
        <f>IF(AP$5&lt;=$U$8,IF(SUM($U65:AC65)=0,"",SUM($U65:AC65)),"")</f>
        <v>5</v>
      </c>
      <c r="AQ65" s="34">
        <f>IF(AQ$5&lt;=$U$8,IF(SUM($U65:AD65)=0,"",SUM($U65:AD65)),"")</f>
        <v>5</v>
      </c>
      <c r="AR65" s="34">
        <f>IF(AR$5&lt;=$U$8,IF(SUM($U65:AE65)=0,"",SUM($U65:AE65)),"")</f>
        <v>5</v>
      </c>
      <c r="AS65" s="608">
        <f>IF(AS$5&lt;=$U$8,IF(SUM($U65:AF65)=0,"",SUM($U65:AF65)),"")</f>
        <v>5</v>
      </c>
      <c r="AT65" s="412" t="s">
        <v>387</v>
      </c>
      <c r="AU65" s="34" t="s">
        <v>388</v>
      </c>
      <c r="AV65" s="412" t="s">
        <v>387</v>
      </c>
      <c r="AW65" s="34" t="s">
        <v>388</v>
      </c>
      <c r="AX65" s="592" t="s">
        <v>387</v>
      </c>
      <c r="AY65" s="592" t="s">
        <v>475</v>
      </c>
      <c r="AZ65" s="629" t="s">
        <v>387</v>
      </c>
      <c r="BA65" s="17" t="s">
        <v>449</v>
      </c>
      <c r="BB65" s="17" t="s">
        <v>387</v>
      </c>
      <c r="BC65" s="17" t="s">
        <v>638</v>
      </c>
      <c r="BD65" s="664" t="s">
        <v>682</v>
      </c>
      <c r="BE65" s="664" t="s">
        <v>683</v>
      </c>
      <c r="BF65" s="364"/>
      <c r="BG65" s="364"/>
      <c r="BH65" s="364"/>
      <c r="BI65" s="364"/>
      <c r="BJ65" s="364"/>
      <c r="BK65" s="364"/>
      <c r="BL65" s="364"/>
      <c r="BM65" s="364"/>
      <c r="BN65" s="364"/>
      <c r="BO65" s="364"/>
      <c r="BP65" s="364"/>
      <c r="BQ65" s="364"/>
    </row>
    <row r="66" spans="1:69" ht="45.75" customHeight="1" thickBot="1" x14ac:dyDescent="0.3">
      <c r="A66" s="350" t="s">
        <v>240</v>
      </c>
      <c r="B66" s="424" t="s">
        <v>112</v>
      </c>
      <c r="C66" s="432">
        <v>0.7</v>
      </c>
      <c r="D66" s="359" t="s">
        <v>113</v>
      </c>
      <c r="E66" s="350" t="s">
        <v>305</v>
      </c>
      <c r="F66" s="424" t="s">
        <v>311</v>
      </c>
      <c r="G66" s="424" t="s">
        <v>340</v>
      </c>
      <c r="H66" s="615" t="s">
        <v>547</v>
      </c>
      <c r="I66" s="615" t="s">
        <v>553</v>
      </c>
      <c r="J66" s="424" t="s">
        <v>38</v>
      </c>
      <c r="K66" s="424">
        <v>88</v>
      </c>
      <c r="L66" s="424">
        <v>22</v>
      </c>
      <c r="M66" s="424">
        <v>22</v>
      </c>
      <c r="N66" s="424">
        <v>22</v>
      </c>
      <c r="O66" s="424">
        <v>22</v>
      </c>
      <c r="P66" s="622" t="s">
        <v>519</v>
      </c>
      <c r="Q66" s="359" t="s">
        <v>292</v>
      </c>
      <c r="R66" s="350" t="s">
        <v>211</v>
      </c>
      <c r="S66" s="7" t="s">
        <v>40</v>
      </c>
      <c r="T66" s="7" t="s">
        <v>43</v>
      </c>
      <c r="U66" s="275" t="str">
        <f t="shared" ref="U66:AF66" si="103">IF(U64=0,"",U65/U64)</f>
        <v/>
      </c>
      <c r="V66" s="275" t="str">
        <f t="shared" si="103"/>
        <v/>
      </c>
      <c r="W66" s="275" t="str">
        <f t="shared" si="103"/>
        <v/>
      </c>
      <c r="X66" s="275" t="str">
        <f t="shared" si="103"/>
        <v/>
      </c>
      <c r="Y66" s="275">
        <f t="shared" si="103"/>
        <v>0</v>
      </c>
      <c r="Z66" s="275" t="str">
        <f t="shared" si="103"/>
        <v/>
      </c>
      <c r="AA66" s="275" t="str">
        <f t="shared" si="103"/>
        <v/>
      </c>
      <c r="AB66" s="275" t="str">
        <f t="shared" si="103"/>
        <v/>
      </c>
      <c r="AC66" s="275">
        <f t="shared" si="103"/>
        <v>0</v>
      </c>
      <c r="AD66" s="275" t="str">
        <f t="shared" si="103"/>
        <v/>
      </c>
      <c r="AE66" s="275" t="str">
        <f t="shared" si="103"/>
        <v/>
      </c>
      <c r="AF66" s="275" t="str">
        <f t="shared" si="103"/>
        <v/>
      </c>
      <c r="AG66" s="482">
        <f t="shared" ref="AG66" si="104">IF(AG64=0,"",AG65/AG64)</f>
        <v>1</v>
      </c>
      <c r="AH66" s="345" t="str">
        <f>IF(AH$8&lt;=$AJ$8,IF(OR(AH64="",AH65=""),"",AH65/AH64),"")</f>
        <v/>
      </c>
      <c r="AI66" s="345" t="str">
        <f t="shared" ref="AI66:AO66" si="105">IF(AI$8&lt;=$AJ$8,IF(OR(AI64="",AI65=""),"",AI65/AI64),"")</f>
        <v/>
      </c>
      <c r="AJ66" s="345" t="str">
        <f t="shared" si="105"/>
        <v/>
      </c>
      <c r="AK66" s="345" t="str">
        <f t="shared" si="105"/>
        <v/>
      </c>
      <c r="AL66" s="345" t="str">
        <f t="shared" si="105"/>
        <v/>
      </c>
      <c r="AM66" s="345">
        <f t="shared" si="105"/>
        <v>2.5</v>
      </c>
      <c r="AN66" s="345">
        <f t="shared" si="105"/>
        <v>2.5</v>
      </c>
      <c r="AO66" s="345">
        <f t="shared" si="105"/>
        <v>2.5</v>
      </c>
      <c r="AP66" s="345">
        <f>IF(AP$5&lt;=$AJ$5,IF(OR(AP64="",AP65=""),"",AP65/AP64),"")</f>
        <v>1</v>
      </c>
      <c r="AQ66" s="345">
        <f t="shared" ref="AQ66" si="106">IF(AQ$5&lt;=$AJ$5,IF(OR(AQ64="",AQ65=""),"",AQ65/AQ64),"")</f>
        <v>1</v>
      </c>
      <c r="AR66" s="345">
        <f t="shared" ref="AR66" si="107">IF(AR$5&lt;=$AJ$5,IF(OR(AR64="",AR65=""),"",AR65/AR64),"")</f>
        <v>1</v>
      </c>
      <c r="AS66" s="609">
        <f t="shared" ref="AS66" si="108">IF(AS$5&lt;=$AJ$5,IF(OR(AS64="",AS65=""),"",AS65/AS64),"")</f>
        <v>1</v>
      </c>
      <c r="AT66" s="415"/>
      <c r="AU66" s="366"/>
      <c r="AV66" s="364"/>
      <c r="AW66" s="364"/>
      <c r="AX66" s="364"/>
      <c r="AY66" s="364"/>
      <c r="AZ66" s="364"/>
      <c r="BA66" s="364"/>
      <c r="BB66" s="651"/>
      <c r="BC66" s="651"/>
      <c r="BD66" s="364"/>
      <c r="BE66" s="364"/>
      <c r="BF66" s="364"/>
      <c r="BG66" s="364"/>
      <c r="BH66" s="364"/>
      <c r="BI66" s="364"/>
      <c r="BJ66" s="364"/>
      <c r="BK66" s="364"/>
      <c r="BL66" s="364"/>
      <c r="BM66" s="364"/>
      <c r="BN66" s="364"/>
      <c r="BO66" s="364"/>
      <c r="BP66" s="364"/>
      <c r="BQ66" s="364"/>
    </row>
    <row r="67" spans="1:69" ht="45.75" customHeight="1" x14ac:dyDescent="0.25">
      <c r="A67" s="350" t="s">
        <v>240</v>
      </c>
      <c r="B67" s="424" t="s">
        <v>112</v>
      </c>
      <c r="C67" s="432">
        <v>0.7</v>
      </c>
      <c r="D67" s="359" t="s">
        <v>113</v>
      </c>
      <c r="E67" s="350" t="s">
        <v>305</v>
      </c>
      <c r="F67" s="424" t="s">
        <v>311</v>
      </c>
      <c r="G67" s="424" t="s">
        <v>340</v>
      </c>
      <c r="H67" s="615" t="s">
        <v>547</v>
      </c>
      <c r="I67" s="615" t="s">
        <v>553</v>
      </c>
      <c r="J67" s="424" t="s">
        <v>38</v>
      </c>
      <c r="K67" s="424">
        <v>88</v>
      </c>
      <c r="L67" s="424">
        <f t="shared" ref="L67:O72" si="109">+$K67/4</f>
        <v>22</v>
      </c>
      <c r="M67" s="424">
        <f t="shared" si="109"/>
        <v>22</v>
      </c>
      <c r="N67" s="424">
        <f t="shared" si="109"/>
        <v>22</v>
      </c>
      <c r="O67" s="424">
        <f t="shared" si="109"/>
        <v>22</v>
      </c>
      <c r="P67" s="622" t="s">
        <v>519</v>
      </c>
      <c r="Q67" s="359" t="s">
        <v>292</v>
      </c>
      <c r="R67" s="350" t="s">
        <v>211</v>
      </c>
      <c r="S67" s="7" t="s">
        <v>44</v>
      </c>
      <c r="T67" s="7" t="s">
        <v>41</v>
      </c>
      <c r="U67" s="15"/>
      <c r="V67" s="15"/>
      <c r="W67" s="15">
        <v>1</v>
      </c>
      <c r="X67" s="15">
        <v>1</v>
      </c>
      <c r="Y67" s="15">
        <v>1</v>
      </c>
      <c r="Z67" s="15">
        <v>1</v>
      </c>
      <c r="AA67" s="15">
        <v>1</v>
      </c>
      <c r="AB67" s="15"/>
      <c r="AC67" s="15">
        <v>1</v>
      </c>
      <c r="AD67" s="14"/>
      <c r="AE67" s="14">
        <v>1</v>
      </c>
      <c r="AF67" s="14"/>
      <c r="AG67" s="468">
        <f>SUM(U67:AF67)</f>
        <v>7</v>
      </c>
      <c r="AH67" s="34" t="str">
        <f>IF(AH$5&lt;=$U$8,IF(SUM($U67:U67)=0,"",SUM($U67:U67)),"")</f>
        <v/>
      </c>
      <c r="AI67" s="34" t="str">
        <f>IF(AI$5&lt;=$U$8,IF(SUM($U67:V67)=0,"",SUM($U67:V67)),"")</f>
        <v/>
      </c>
      <c r="AJ67" s="34">
        <f>IF(AJ$5&lt;=$U$8,IF(SUM($U67:W67)=0,"",SUM($U67:W67)),"")</f>
        <v>1</v>
      </c>
      <c r="AK67" s="34">
        <f>IF(AK$5&lt;=$U$8,IF(SUM($U67:X67)=0,"",SUM($U67:X67)),"")</f>
        <v>2</v>
      </c>
      <c r="AL67" s="34">
        <f>IF(AL$5&lt;=$U$8,IF(SUM($U67:Y67)=0,"",SUM($U67:Y67)),"")</f>
        <v>3</v>
      </c>
      <c r="AM67" s="34">
        <f>IF(AM$5&lt;=$U$8,IF(SUM($U67:Z67)=0,"",SUM($U67:Z67)),"")</f>
        <v>4</v>
      </c>
      <c r="AN67" s="34">
        <f>IF(AN$5&lt;=$U$8,IF(SUM($U67:AA67)=0,"",SUM($U67:AA67)),"")</f>
        <v>5</v>
      </c>
      <c r="AO67" s="34">
        <f>IF(AO$5&lt;=$U$8,IF(SUM($U67:AB67)=0,"",SUM($U67:AB67)),"")</f>
        <v>5</v>
      </c>
      <c r="AP67" s="34">
        <f>IF(AP$8&lt;=$U$8,IF(SUM($U67:AC67)=0,"",SUM($U67:AC67)),"")</f>
        <v>6</v>
      </c>
      <c r="AQ67" s="34">
        <f>IF(AQ$5&lt;=$U$8,IF(SUM($U67:AD67)=0,"",SUM($U67:AD67)),"")</f>
        <v>6</v>
      </c>
      <c r="AR67" s="34">
        <f>IF(AR$5&lt;=$U$8,IF(SUM($U67:AE67)=0,"",SUM($U67:AE67)),"")</f>
        <v>7</v>
      </c>
      <c r="AS67" s="608">
        <f>IF(AS$5&lt;=$U$8,IF(SUM($U67:AF67)=0,"",SUM($U67:AF67)),"")</f>
        <v>7</v>
      </c>
      <c r="AT67" s="415"/>
      <c r="AU67" s="12"/>
      <c r="AV67" s="364"/>
      <c r="AW67" s="364"/>
      <c r="AX67" s="364"/>
      <c r="AY67" s="364"/>
      <c r="AZ67" s="364"/>
      <c r="BA67" s="364"/>
      <c r="BB67" s="651"/>
      <c r="BC67" s="651"/>
      <c r="BD67" s="364"/>
      <c r="BE67" s="364"/>
      <c r="BF67" s="364"/>
      <c r="BG67" s="364"/>
      <c r="BH67" s="364"/>
      <c r="BI67" s="364"/>
      <c r="BJ67" s="364"/>
      <c r="BK67" s="364"/>
      <c r="BL67" s="364"/>
      <c r="BM67" s="364"/>
      <c r="BN67" s="364"/>
      <c r="BO67" s="364"/>
      <c r="BP67" s="364"/>
      <c r="BQ67" s="364"/>
    </row>
    <row r="68" spans="1:69" ht="45.75" customHeight="1" x14ac:dyDescent="0.25">
      <c r="A68" s="350" t="s">
        <v>240</v>
      </c>
      <c r="B68" s="424" t="s">
        <v>112</v>
      </c>
      <c r="C68" s="432">
        <v>0.7</v>
      </c>
      <c r="D68" s="359" t="s">
        <v>113</v>
      </c>
      <c r="E68" s="350" t="s">
        <v>305</v>
      </c>
      <c r="F68" s="424" t="s">
        <v>311</v>
      </c>
      <c r="G68" s="424" t="s">
        <v>340</v>
      </c>
      <c r="H68" s="615" t="s">
        <v>547</v>
      </c>
      <c r="I68" s="615" t="s">
        <v>553</v>
      </c>
      <c r="J68" s="424" t="s">
        <v>38</v>
      </c>
      <c r="K68" s="424">
        <v>88</v>
      </c>
      <c r="L68" s="424">
        <f t="shared" si="109"/>
        <v>22</v>
      </c>
      <c r="M68" s="424">
        <f t="shared" si="109"/>
        <v>22</v>
      </c>
      <c r="N68" s="424">
        <f t="shared" si="109"/>
        <v>22</v>
      </c>
      <c r="O68" s="424">
        <f t="shared" si="109"/>
        <v>22</v>
      </c>
      <c r="P68" s="622" t="s">
        <v>519</v>
      </c>
      <c r="Q68" s="359" t="s">
        <v>292</v>
      </c>
      <c r="R68" s="350" t="s">
        <v>211</v>
      </c>
      <c r="S68" s="7" t="s">
        <v>44</v>
      </c>
      <c r="T68" s="7" t="s">
        <v>42</v>
      </c>
      <c r="U68" s="15"/>
      <c r="V68" s="15">
        <v>0</v>
      </c>
      <c r="W68" s="15">
        <v>2</v>
      </c>
      <c r="X68" s="34">
        <v>3</v>
      </c>
      <c r="Y68" s="15">
        <v>1</v>
      </c>
      <c r="Z68" s="15">
        <v>1</v>
      </c>
      <c r="AA68" s="15"/>
      <c r="AB68" s="15"/>
      <c r="AC68" s="15"/>
      <c r="AD68" s="15"/>
      <c r="AE68" s="15"/>
      <c r="AF68" s="14"/>
      <c r="AG68" s="469">
        <f>SUM(U68:AF68)</f>
        <v>7</v>
      </c>
      <c r="AH68" s="34" t="str">
        <f>IF(AH$5&lt;=$U$8,IF(SUM($U68:U68)=0,"",SUM($U68:U68)),"")</f>
        <v/>
      </c>
      <c r="AI68" s="34" t="str">
        <f>IF(AI$5&lt;=$U$8,IF(SUM($U68:V68)=0,"",SUM($U68:V68)),"")</f>
        <v/>
      </c>
      <c r="AJ68" s="34">
        <f>IF(AJ$5&lt;=$U$8,IF(SUM($U68:W68)=0,"",SUM($U68:W68)),"")</f>
        <v>2</v>
      </c>
      <c r="AK68" s="34">
        <f>IF(AK$5&lt;=$U$8,IF(SUM($U68:X68)=0,"",SUM($U68:X68)),"")</f>
        <v>5</v>
      </c>
      <c r="AL68" s="34">
        <f>IF(AL$5&lt;=$U$8,IF(SUM($U68:Y68)=0,"",SUM($U68:Y68)),"")</f>
        <v>6</v>
      </c>
      <c r="AM68" s="34">
        <f>IF(AM$5&lt;=$U$8,IF(SUM($U68:Z68)=0,"",SUM($U68:Z68)),"")</f>
        <v>7</v>
      </c>
      <c r="AN68" s="34">
        <f>IF(AN$5&lt;=$U$8,IF(SUM($U68:AA68)=0,"",SUM($U68:AA68)),"")</f>
        <v>7</v>
      </c>
      <c r="AO68" s="34">
        <f>IF(AO$5&lt;=$U$8,IF(SUM($U68:AB68)=0,"",SUM($U68:AB68)),"")</f>
        <v>7</v>
      </c>
      <c r="AP68" s="34">
        <f>IF(AP$5&lt;=$U$8,IF(SUM($U68:AC68)=0,"",SUM($U68:AC68)),"")</f>
        <v>7</v>
      </c>
      <c r="AQ68" s="34">
        <f>IF(AQ$5&lt;=$U$8,IF(SUM($U68:AD68)=0,"",SUM($U68:AD68)),"")</f>
        <v>7</v>
      </c>
      <c r="AR68" s="34">
        <f>IF(AR$5&lt;=$U$8,IF(SUM($U68:AE68)=0,"",SUM($U68:AE68)),"")</f>
        <v>7</v>
      </c>
      <c r="AS68" s="608">
        <f>IF(AS$5&lt;=$U$8,IF(SUM($U68:AF68)=0,"",SUM($U68:AF68)),"")</f>
        <v>7</v>
      </c>
      <c r="AT68" s="415"/>
      <c r="AU68" s="12"/>
      <c r="AV68" s="364"/>
      <c r="AW68" s="364"/>
      <c r="AX68" s="596" t="s">
        <v>505</v>
      </c>
      <c r="AY68" s="597" t="s">
        <v>506</v>
      </c>
      <c r="AZ68" s="596" t="s">
        <v>604</v>
      </c>
      <c r="BA68" s="597" t="s">
        <v>605</v>
      </c>
      <c r="BB68" s="596" t="s">
        <v>655</v>
      </c>
      <c r="BC68" s="597" t="s">
        <v>656</v>
      </c>
      <c r="BD68" s="596" t="s">
        <v>715</v>
      </c>
      <c r="BE68" s="597" t="s">
        <v>716</v>
      </c>
      <c r="BF68" s="393"/>
      <c r="BG68" s="364"/>
      <c r="BH68" s="346"/>
      <c r="BI68" s="346"/>
      <c r="BJ68" s="346"/>
      <c r="BK68" s="346"/>
      <c r="BL68" s="346"/>
      <c r="BM68" s="346"/>
      <c r="BN68" s="346"/>
      <c r="BO68" s="346"/>
      <c r="BP68" s="346"/>
      <c r="BQ68" s="346"/>
    </row>
    <row r="69" spans="1:69" ht="45.75" customHeight="1" thickBot="1" x14ac:dyDescent="0.3">
      <c r="A69" s="350" t="s">
        <v>240</v>
      </c>
      <c r="B69" s="424" t="s">
        <v>112</v>
      </c>
      <c r="C69" s="432">
        <v>0.7</v>
      </c>
      <c r="D69" s="359" t="s">
        <v>113</v>
      </c>
      <c r="E69" s="350" t="s">
        <v>305</v>
      </c>
      <c r="F69" s="424" t="s">
        <v>311</v>
      </c>
      <c r="G69" s="424" t="s">
        <v>340</v>
      </c>
      <c r="H69" s="615" t="s">
        <v>547</v>
      </c>
      <c r="I69" s="615" t="s">
        <v>553</v>
      </c>
      <c r="J69" s="424" t="s">
        <v>38</v>
      </c>
      <c r="K69" s="424">
        <v>88</v>
      </c>
      <c r="L69" s="424">
        <f t="shared" si="109"/>
        <v>22</v>
      </c>
      <c r="M69" s="424">
        <f t="shared" si="109"/>
        <v>22</v>
      </c>
      <c r="N69" s="424">
        <f t="shared" si="109"/>
        <v>22</v>
      </c>
      <c r="O69" s="424">
        <f t="shared" si="109"/>
        <v>22</v>
      </c>
      <c r="P69" s="622" t="s">
        <v>519</v>
      </c>
      <c r="Q69" s="359" t="s">
        <v>292</v>
      </c>
      <c r="R69" s="350" t="s">
        <v>211</v>
      </c>
      <c r="S69" s="7" t="s">
        <v>44</v>
      </c>
      <c r="T69" s="7" t="s">
        <v>43</v>
      </c>
      <c r="U69" s="275" t="str">
        <f t="shared" ref="U69:AF69" si="110">IF(U67=0,"",U68/U67)</f>
        <v/>
      </c>
      <c r="V69" s="275" t="str">
        <f t="shared" si="110"/>
        <v/>
      </c>
      <c r="W69" s="275">
        <f t="shared" si="110"/>
        <v>2</v>
      </c>
      <c r="X69" s="275">
        <f t="shared" si="110"/>
        <v>3</v>
      </c>
      <c r="Y69" s="275">
        <f t="shared" si="110"/>
        <v>1</v>
      </c>
      <c r="Z69" s="275">
        <f t="shared" si="110"/>
        <v>1</v>
      </c>
      <c r="AA69" s="275">
        <f t="shared" si="110"/>
        <v>0</v>
      </c>
      <c r="AB69" s="275" t="str">
        <f t="shared" si="110"/>
        <v/>
      </c>
      <c r="AC69" s="275">
        <f t="shared" si="110"/>
        <v>0</v>
      </c>
      <c r="AD69" s="275" t="str">
        <f t="shared" si="110"/>
        <v/>
      </c>
      <c r="AE69" s="275">
        <f t="shared" si="110"/>
        <v>0</v>
      </c>
      <c r="AF69" s="275" t="str">
        <f t="shared" si="110"/>
        <v/>
      </c>
      <c r="AG69" s="482">
        <f t="shared" ref="AG69" si="111">IF(AG67=0,"",AG68/AG67)</f>
        <v>1</v>
      </c>
      <c r="AH69" s="345" t="str">
        <f>IF(AH$8&lt;=$AJ$8,IF(OR(AH67="",AH68=""),"",AH68/AH67),"")</f>
        <v/>
      </c>
      <c r="AI69" s="345" t="str">
        <f t="shared" ref="AI69:AO69" si="112">IF(AI$8&lt;=$AJ$8,IF(OR(AI67="",AI68=""),"",AI68/AI67),"")</f>
        <v/>
      </c>
      <c r="AJ69" s="626">
        <f t="shared" si="112"/>
        <v>2</v>
      </c>
      <c r="AK69" s="345">
        <f t="shared" si="112"/>
        <v>2.5</v>
      </c>
      <c r="AL69" s="345">
        <f t="shared" si="112"/>
        <v>2</v>
      </c>
      <c r="AM69" s="345">
        <f t="shared" si="112"/>
        <v>1.75</v>
      </c>
      <c r="AN69" s="345">
        <f t="shared" si="112"/>
        <v>1.4</v>
      </c>
      <c r="AO69" s="345">
        <f t="shared" si="112"/>
        <v>1.4</v>
      </c>
      <c r="AP69" s="345">
        <f>IF(AP$5&lt;=$AJ$5,IF(OR(AP67="",AP68=""),"",AP68/AP67),"")</f>
        <v>1.1666666666666667</v>
      </c>
      <c r="AQ69" s="345">
        <f t="shared" ref="AQ69" si="113">IF(AQ$5&lt;=$AJ$5,IF(OR(AQ67="",AQ68=""),"",AQ68/AQ67),"")</f>
        <v>1.1666666666666667</v>
      </c>
      <c r="AR69" s="345">
        <f t="shared" ref="AR69" si="114">IF(AR$5&lt;=$AJ$5,IF(OR(AR67="",AR68=""),"",AR68/AR67),"")</f>
        <v>1</v>
      </c>
      <c r="AS69" s="609">
        <f t="shared" ref="AS69" si="115">IF(AS$5&lt;=$AJ$5,IF(OR(AS67="",AS68=""),"",AS68/AS67),"")</f>
        <v>1</v>
      </c>
      <c r="AT69" s="415"/>
      <c r="AU69" s="12"/>
      <c r="AV69" s="364"/>
      <c r="AW69" s="364"/>
      <c r="AX69" s="364"/>
      <c r="AY69" s="364"/>
      <c r="AZ69" s="364"/>
      <c r="BA69" s="364"/>
      <c r="BB69" s="651"/>
      <c r="BC69" s="651"/>
      <c r="BD69" s="364"/>
      <c r="BE69" s="364"/>
      <c r="BF69" s="364"/>
      <c r="BG69" s="364"/>
      <c r="BH69" s="364"/>
      <c r="BI69" s="364"/>
      <c r="BJ69" s="364"/>
      <c r="BK69" s="364"/>
      <c r="BL69" s="364"/>
      <c r="BM69" s="364"/>
      <c r="BN69" s="364"/>
      <c r="BO69" s="364"/>
      <c r="BP69" s="364"/>
      <c r="BQ69" s="364"/>
    </row>
    <row r="70" spans="1:69" ht="45.75" customHeight="1" x14ac:dyDescent="0.25">
      <c r="A70" s="350" t="s">
        <v>240</v>
      </c>
      <c r="B70" s="424" t="s">
        <v>112</v>
      </c>
      <c r="C70" s="432">
        <v>0.7</v>
      </c>
      <c r="D70" s="359" t="s">
        <v>113</v>
      </c>
      <c r="E70" s="350" t="s">
        <v>305</v>
      </c>
      <c r="F70" s="424" t="s">
        <v>311</v>
      </c>
      <c r="G70" s="424" t="s">
        <v>340</v>
      </c>
      <c r="H70" s="615" t="s">
        <v>547</v>
      </c>
      <c r="I70" s="615" t="s">
        <v>553</v>
      </c>
      <c r="J70" s="424" t="s">
        <v>38</v>
      </c>
      <c r="K70" s="424">
        <v>88</v>
      </c>
      <c r="L70" s="424">
        <f t="shared" si="109"/>
        <v>22</v>
      </c>
      <c r="M70" s="424">
        <f t="shared" si="109"/>
        <v>22</v>
      </c>
      <c r="N70" s="424">
        <f t="shared" si="109"/>
        <v>22</v>
      </c>
      <c r="O70" s="424">
        <f t="shared" si="109"/>
        <v>22</v>
      </c>
      <c r="P70" s="622" t="s">
        <v>519</v>
      </c>
      <c r="Q70" s="359" t="s">
        <v>292</v>
      </c>
      <c r="R70" s="350" t="s">
        <v>211</v>
      </c>
      <c r="S70" s="7" t="s">
        <v>45</v>
      </c>
      <c r="T70" s="7" t="s">
        <v>41</v>
      </c>
      <c r="U70" s="35"/>
      <c r="V70" s="35"/>
      <c r="W70" s="35"/>
      <c r="X70" s="35"/>
      <c r="Y70" s="35"/>
      <c r="Z70" s="35"/>
      <c r="AA70" s="35"/>
      <c r="AB70" s="35"/>
      <c r="AC70" s="35"/>
      <c r="AD70" s="35"/>
      <c r="AE70" s="35">
        <v>10</v>
      </c>
      <c r="AF70" s="35"/>
      <c r="AG70" s="468">
        <f>SUM(U70:AF70)</f>
        <v>10</v>
      </c>
      <c r="AH70" s="34" t="str">
        <f>IF(AH$5&lt;=$U$8,IF(SUM($U70:U70)=0,"",SUM($U70:U70)),"")</f>
        <v/>
      </c>
      <c r="AI70" s="34" t="str">
        <f>IF(AI$5&lt;=$U$8,IF(SUM($U70:V70)=0,"",SUM($U70:V70)),"")</f>
        <v/>
      </c>
      <c r="AJ70" s="34" t="str">
        <f>IF(AJ$5&lt;=$U$8,IF(SUM($U70:W70)=0,"",SUM($U70:W70)),"")</f>
        <v/>
      </c>
      <c r="AK70" s="34" t="str">
        <f>IF(AK$5&lt;=$U$8,IF(SUM($U70:X70)=0,"",SUM($U70:X70)),"")</f>
        <v/>
      </c>
      <c r="AL70" s="34" t="str">
        <f>IF(AL$5&lt;=$U$8,IF(SUM($U70:Y70)=0,"",SUM($U70:Y70)),"")</f>
        <v/>
      </c>
      <c r="AM70" s="34" t="str">
        <f>IF(AM$5&lt;=$U$8,IF(SUM($U70:Z70)=0,"",SUM($U70:Z70)),"")</f>
        <v/>
      </c>
      <c r="AN70" s="34" t="str">
        <f>IF(AN$5&lt;=$U$8,IF(SUM($U70:AA70)=0,"",SUM($U70:AA70)),"")</f>
        <v/>
      </c>
      <c r="AO70" s="34" t="str">
        <f>IF(AO$5&lt;=$U$8,IF(SUM($U70:AB70)=0,"",SUM($U70:AB70)),"")</f>
        <v/>
      </c>
      <c r="AP70" s="34" t="str">
        <f>IF(AP$8&lt;=$U$8,IF(SUM($U70:AC70)=0,"",SUM($U70:AC70)),"")</f>
        <v/>
      </c>
      <c r="AQ70" s="34" t="str">
        <f>IF(AQ$5&lt;=$U$8,IF(SUM($U70:AD70)=0,"",SUM($U70:AD70)),"")</f>
        <v/>
      </c>
      <c r="AR70" s="34">
        <f>IF(AR$5&lt;=$U$8,IF(SUM($U70:AE70)=0,"",SUM($U70:AE70)),"")</f>
        <v>10</v>
      </c>
      <c r="AS70" s="608">
        <f>IF(AS$5&lt;=$U$8,IF(SUM($U70:AF70)=0,"",SUM($U70:AF70)),"")</f>
        <v>10</v>
      </c>
      <c r="AT70" s="416"/>
      <c r="AU70" s="366"/>
      <c r="AV70" s="364"/>
      <c r="AW70" s="364"/>
      <c r="AX70" s="364"/>
      <c r="AY70" s="364"/>
      <c r="AZ70" s="364"/>
      <c r="BA70" s="364"/>
      <c r="BB70" s="651"/>
      <c r="BC70" s="651"/>
      <c r="BD70" s="364"/>
      <c r="BE70" s="364"/>
      <c r="BF70" s="364"/>
      <c r="BG70" s="364"/>
      <c r="BH70" s="364"/>
      <c r="BI70" s="364"/>
      <c r="BJ70" s="364"/>
      <c r="BK70" s="364"/>
      <c r="BL70" s="364"/>
      <c r="BM70" s="364"/>
      <c r="BN70" s="364"/>
      <c r="BO70" s="364"/>
      <c r="BP70" s="364"/>
      <c r="BQ70" s="364"/>
    </row>
    <row r="71" spans="1:69" ht="45.75" customHeight="1" x14ac:dyDescent="0.25">
      <c r="A71" s="350" t="s">
        <v>240</v>
      </c>
      <c r="B71" s="424" t="s">
        <v>112</v>
      </c>
      <c r="C71" s="432">
        <v>0.7</v>
      </c>
      <c r="D71" s="359" t="s">
        <v>113</v>
      </c>
      <c r="E71" s="350" t="s">
        <v>305</v>
      </c>
      <c r="F71" s="424" t="s">
        <v>311</v>
      </c>
      <c r="G71" s="424" t="s">
        <v>340</v>
      </c>
      <c r="H71" s="615" t="s">
        <v>547</v>
      </c>
      <c r="I71" s="615" t="s">
        <v>553</v>
      </c>
      <c r="J71" s="424" t="s">
        <v>38</v>
      </c>
      <c r="K71" s="424">
        <v>88</v>
      </c>
      <c r="L71" s="424">
        <f t="shared" si="109"/>
        <v>22</v>
      </c>
      <c r="M71" s="424">
        <f t="shared" si="109"/>
        <v>22</v>
      </c>
      <c r="N71" s="424">
        <f t="shared" si="109"/>
        <v>22</v>
      </c>
      <c r="O71" s="424">
        <f t="shared" si="109"/>
        <v>22</v>
      </c>
      <c r="P71" s="622" t="s">
        <v>519</v>
      </c>
      <c r="Q71" s="359" t="s">
        <v>292</v>
      </c>
      <c r="R71" s="350" t="s">
        <v>211</v>
      </c>
      <c r="S71" s="7" t="s">
        <v>45</v>
      </c>
      <c r="T71" s="7" t="s">
        <v>42</v>
      </c>
      <c r="U71" s="15"/>
      <c r="V71" s="15">
        <v>0</v>
      </c>
      <c r="W71" s="34"/>
      <c r="X71" s="15"/>
      <c r="Y71" s="15"/>
      <c r="Z71" s="15">
        <v>0</v>
      </c>
      <c r="AA71" s="15"/>
      <c r="AB71" s="15"/>
      <c r="AC71" s="15"/>
      <c r="AD71" s="15"/>
      <c r="AE71" s="15"/>
      <c r="AF71" s="14"/>
      <c r="AG71" s="469">
        <f>SUM(U71:AF71)</f>
        <v>0</v>
      </c>
      <c r="AH71" s="34" t="str">
        <f>IF(AH$5&lt;=$U$8,IF(SUM($U71:U71)=0,"",SUM($U71:U71)),"")</f>
        <v/>
      </c>
      <c r="AI71" s="34" t="str">
        <f>IF(AI$5&lt;=$U$8,IF(SUM($U71:V71)=0,"",SUM($U71:V71)),"")</f>
        <v/>
      </c>
      <c r="AJ71" s="34" t="str">
        <f>IF(AJ$5&lt;=$U$8,IF(SUM($U71:W71)=0,"",SUM($U71:W71)),"")</f>
        <v/>
      </c>
      <c r="AK71" s="34" t="str">
        <f>IF(AK$5&lt;=$U$8,IF(SUM($U71:X71)=0,"",SUM($U71:X71)),"")</f>
        <v/>
      </c>
      <c r="AL71" s="34" t="str">
        <f>IF(AL$5&lt;=$U$8,IF(SUM($U71:Y71)=0,"",SUM($U71:Y71)),"")</f>
        <v/>
      </c>
      <c r="AM71" s="34" t="str">
        <f>IF(AM$5&lt;=$U$8,IF(SUM($U71:Z71)=0,"",SUM($U71:Z71)),"")</f>
        <v/>
      </c>
      <c r="AN71" s="34" t="str">
        <f>IF(AN$5&lt;=$U$8,IF(SUM($U71:AA71)=0,"",SUM($U71:AA71)),"")</f>
        <v/>
      </c>
      <c r="AO71" s="34" t="str">
        <f>IF(AO$5&lt;=$U$8,IF(SUM($U71:AB71)=0,"",SUM($U71:AB71)),"")</f>
        <v/>
      </c>
      <c r="AP71" s="34" t="str">
        <f>IF(AP$5&lt;=$U$8,IF(SUM($U71:AC71)=0,"",SUM($U71:AC71)),"")</f>
        <v/>
      </c>
      <c r="AQ71" s="34" t="str">
        <f>IF(AQ$5&lt;=$U$8,IF(SUM($U71:AD71)=0,"",SUM($U71:AD71)),"")</f>
        <v/>
      </c>
      <c r="AR71" s="34" t="str">
        <f>IF(AR$5&lt;=$U$8,IF(SUM($U71:AE71)=0,"",SUM($U71:AE71)),"")</f>
        <v/>
      </c>
      <c r="AS71" s="608" t="str">
        <f>IF(AS$5&lt;=$U$8,IF(SUM($U71:AF71)=0,"",SUM($U71:AF71)),"")</f>
        <v/>
      </c>
      <c r="AT71" s="416"/>
      <c r="AU71" s="366"/>
      <c r="AV71" s="364"/>
      <c r="AW71" s="364"/>
      <c r="AX71" s="364"/>
      <c r="AY71" s="364"/>
      <c r="AZ71" s="364"/>
      <c r="BA71" s="364"/>
      <c r="BB71" s="651"/>
      <c r="BC71" s="651"/>
      <c r="BD71" s="364"/>
      <c r="BE71" s="364"/>
      <c r="BF71" s="364"/>
      <c r="BG71" s="364"/>
      <c r="BH71" s="364"/>
      <c r="BI71" s="364"/>
      <c r="BJ71" s="364"/>
      <c r="BK71" s="364"/>
      <c r="BL71" s="364"/>
      <c r="BM71" s="364"/>
      <c r="BN71" s="364"/>
      <c r="BO71" s="364"/>
      <c r="BP71" s="364"/>
      <c r="BQ71" s="364"/>
    </row>
    <row r="72" spans="1:69" ht="45.75" customHeight="1" thickBot="1" x14ac:dyDescent="0.3">
      <c r="A72" s="354" t="s">
        <v>240</v>
      </c>
      <c r="B72" s="347" t="s">
        <v>112</v>
      </c>
      <c r="C72" s="351">
        <v>0.7</v>
      </c>
      <c r="D72" s="356" t="s">
        <v>113</v>
      </c>
      <c r="E72" s="354" t="s">
        <v>305</v>
      </c>
      <c r="F72" s="347" t="s">
        <v>311</v>
      </c>
      <c r="G72" s="347" t="s">
        <v>340</v>
      </c>
      <c r="H72" s="615" t="s">
        <v>547</v>
      </c>
      <c r="I72" s="615" t="s">
        <v>553</v>
      </c>
      <c r="J72" s="347" t="s">
        <v>38</v>
      </c>
      <c r="K72" s="347">
        <v>88</v>
      </c>
      <c r="L72" s="347">
        <f t="shared" si="109"/>
        <v>22</v>
      </c>
      <c r="M72" s="347">
        <f t="shared" si="109"/>
        <v>22</v>
      </c>
      <c r="N72" s="347">
        <f t="shared" si="109"/>
        <v>22</v>
      </c>
      <c r="O72" s="347">
        <f t="shared" si="109"/>
        <v>22</v>
      </c>
      <c r="P72" s="622" t="s">
        <v>519</v>
      </c>
      <c r="Q72" s="356" t="s">
        <v>292</v>
      </c>
      <c r="R72" s="354" t="s">
        <v>211</v>
      </c>
      <c r="S72" s="471" t="s">
        <v>45</v>
      </c>
      <c r="T72" s="471" t="s">
        <v>43</v>
      </c>
      <c r="U72" s="275" t="str">
        <f t="shared" ref="U72:X72" si="116">IF(U70=0,"",U71/U70)</f>
        <v/>
      </c>
      <c r="V72" s="275" t="str">
        <f t="shared" si="116"/>
        <v/>
      </c>
      <c r="W72" s="275" t="str">
        <f t="shared" si="116"/>
        <v/>
      </c>
      <c r="X72" s="275" t="str">
        <f t="shared" si="116"/>
        <v/>
      </c>
      <c r="Y72" s="275"/>
      <c r="Z72" s="275"/>
      <c r="AA72" s="275"/>
      <c r="AB72" s="275"/>
      <c r="AC72" s="275"/>
      <c r="AD72" s="275"/>
      <c r="AE72" s="275"/>
      <c r="AF72" s="275" t="str">
        <f t="shared" ref="AF72" si="117">IF(AF70=0,"",AF71/AF70)</f>
        <v/>
      </c>
      <c r="AG72" s="484">
        <f t="shared" ref="AG72" si="118">IF(AG70=0,"",AG71/AG70)</f>
        <v>0</v>
      </c>
      <c r="AH72" s="345" t="str">
        <f>IF(AH$8&lt;=$AJ$8,IF(OR(AH70="",AH71=""),"",AH71/AH70),"")</f>
        <v/>
      </c>
      <c r="AI72" s="345" t="str">
        <f t="shared" ref="AI72:AO72" si="119">IF(AI$8&lt;=$AJ$8,IF(OR(AI70="",AI71=""),"",AI71/AI70),"")</f>
        <v/>
      </c>
      <c r="AJ72" s="626" t="str">
        <f t="shared" si="119"/>
        <v/>
      </c>
      <c r="AK72" s="345" t="str">
        <f t="shared" si="119"/>
        <v/>
      </c>
      <c r="AL72" s="345" t="str">
        <f t="shared" si="119"/>
        <v/>
      </c>
      <c r="AM72" s="345" t="str">
        <f t="shared" si="119"/>
        <v/>
      </c>
      <c r="AN72" s="345" t="str">
        <f t="shared" si="119"/>
        <v/>
      </c>
      <c r="AO72" s="345" t="str">
        <f t="shared" si="119"/>
        <v/>
      </c>
      <c r="AP72" s="345" t="str">
        <f>IF(AP$5&lt;=$AJ$5,IF(OR(AP70="",AP71=""),"",AP71/AP70),"")</f>
        <v/>
      </c>
      <c r="AQ72" s="345" t="str">
        <f t="shared" ref="AQ72" si="120">IF(AQ$5&lt;=$AJ$5,IF(OR(AQ70="",AQ71=""),"",AQ71/AQ70),"")</f>
        <v/>
      </c>
      <c r="AR72" s="345" t="str">
        <f>IF(AR$5&lt;=$AJ$5,IF(OR(AR70="",AR71=""),"",AR71/AR70),"")</f>
        <v/>
      </c>
      <c r="AS72" s="609" t="str">
        <f t="shared" ref="AS72" si="121">IF(AS$5&lt;=$AJ$5,IF(OR(AS70="",AS71=""),"",AS71/AS70),"")</f>
        <v/>
      </c>
      <c r="AT72" s="416"/>
      <c r="AU72" s="366"/>
      <c r="AV72" s="364"/>
      <c r="AW72" s="364"/>
      <c r="AX72" s="364"/>
      <c r="AY72" s="364"/>
      <c r="AZ72" s="364"/>
      <c r="BA72" s="364"/>
      <c r="BB72" s="651"/>
      <c r="BC72" s="651"/>
      <c r="BD72" s="364"/>
      <c r="BE72" s="364"/>
      <c r="BF72" s="364"/>
      <c r="BG72" s="364"/>
      <c r="BH72" s="364"/>
      <c r="BI72" s="364"/>
      <c r="BJ72" s="364"/>
      <c r="BK72" s="364"/>
      <c r="BL72" s="364"/>
      <c r="BM72" s="364"/>
      <c r="BN72" s="364"/>
      <c r="BO72" s="364"/>
      <c r="BP72" s="364"/>
      <c r="BQ72" s="364"/>
    </row>
    <row r="73" spans="1:69" ht="45.75" customHeight="1" x14ac:dyDescent="0.25">
      <c r="A73" s="457" t="s">
        <v>240</v>
      </c>
      <c r="B73" s="431" t="s">
        <v>112</v>
      </c>
      <c r="C73" s="435">
        <v>0.7</v>
      </c>
      <c r="D73" s="458" t="s">
        <v>113</v>
      </c>
      <c r="E73" s="457" t="s">
        <v>305</v>
      </c>
      <c r="F73" s="431" t="s">
        <v>311</v>
      </c>
      <c r="G73" s="431" t="s">
        <v>341</v>
      </c>
      <c r="H73" s="615" t="s">
        <v>547</v>
      </c>
      <c r="I73" s="615" t="s">
        <v>552</v>
      </c>
      <c r="J73" s="431" t="s">
        <v>38</v>
      </c>
      <c r="K73" s="431">
        <v>73</v>
      </c>
      <c r="L73" s="431">
        <v>17</v>
      </c>
      <c r="M73" s="431">
        <v>25</v>
      </c>
      <c r="N73" s="431">
        <v>28</v>
      </c>
      <c r="O73" s="431">
        <v>3</v>
      </c>
      <c r="P73" s="622" t="s">
        <v>519</v>
      </c>
      <c r="Q73" s="458" t="s">
        <v>366</v>
      </c>
      <c r="R73" s="457" t="s">
        <v>212</v>
      </c>
      <c r="S73" s="604" t="s">
        <v>40</v>
      </c>
      <c r="T73" s="604" t="s">
        <v>41</v>
      </c>
      <c r="U73" s="211"/>
      <c r="V73" s="211"/>
      <c r="W73" s="211"/>
      <c r="X73" s="211"/>
      <c r="Y73" s="211"/>
      <c r="Z73" s="211">
        <v>1</v>
      </c>
      <c r="AA73" s="211"/>
      <c r="AB73" s="211"/>
      <c r="AC73" s="211"/>
      <c r="AD73" s="211"/>
      <c r="AE73" s="211"/>
      <c r="AF73" s="211"/>
      <c r="AG73" s="468">
        <f>SUM(U73:AF73)</f>
        <v>1</v>
      </c>
      <c r="AH73" s="34" t="str">
        <f>IF(AH$5&lt;=$U$8,IF(SUM($U73:U73)=0,"",SUM($U73:U73)),"")</f>
        <v/>
      </c>
      <c r="AI73" s="34" t="str">
        <f>IF(AI$5&lt;=$U$8,IF(SUM($U73:V73)=0,"",SUM($U73:V73)),"")</f>
        <v/>
      </c>
      <c r="AJ73" s="34" t="str">
        <f>IF(AJ$5&lt;=$U$8,IF(SUM($U73:W73)=0,"",SUM($U73:W73)),"")</f>
        <v/>
      </c>
      <c r="AK73" s="34" t="str">
        <f>IF(AK$5&lt;=$U$8,IF(SUM($U73:X73)=0,"",SUM($U73:X73)),"")</f>
        <v/>
      </c>
      <c r="AL73" s="34" t="str">
        <f>IF(AL$5&lt;=$U$8,IF(SUM($U73:Y73)=0,"",SUM($U73:Y73)),"")</f>
        <v/>
      </c>
      <c r="AM73" s="34">
        <f>IF(AM$5&lt;=$U$8,IF(SUM($U73:Z73)=0,"",SUM($U73:Z73)),"")</f>
        <v>1</v>
      </c>
      <c r="AN73" s="34">
        <f>IF(AN$5&lt;=$U$8,IF(SUM($U73:AA73)=0,"",SUM($U73:AA73)),"")</f>
        <v>1</v>
      </c>
      <c r="AO73" s="34">
        <f>IF(AO$5&lt;=$U$8,IF(SUM($U73:AB73)=0,"",SUM($U73:AB73)),"")</f>
        <v>1</v>
      </c>
      <c r="AP73" s="34">
        <f>IF(AP$8&lt;=$U$8,IF(SUM($U73:AC73)=0,"",SUM($U73:AC73)),"")</f>
        <v>1</v>
      </c>
      <c r="AQ73" s="34">
        <f>IF(AQ$5&lt;=$U$8,IF(SUM($U73:AD73)=0,"",SUM($U73:AD73)),"")</f>
        <v>1</v>
      </c>
      <c r="AR73" s="34">
        <f>IF(AR$5&lt;=$U$8,IF(SUM($U73:AE73)=0,"",SUM($U73:AE73)),"")</f>
        <v>1</v>
      </c>
      <c r="AS73" s="608">
        <f>IF(AS$5&lt;=$U$8,IF(SUM($U73:AF73)=0,"",SUM($U73:AF73)),"")</f>
        <v>1</v>
      </c>
      <c r="AT73" s="415"/>
      <c r="AU73" s="366"/>
      <c r="AV73" s="364"/>
      <c r="AW73" s="364"/>
      <c r="AX73" s="364"/>
      <c r="AY73" s="364"/>
      <c r="AZ73" s="364"/>
      <c r="BA73" s="364"/>
      <c r="BB73" s="651"/>
      <c r="BC73" s="651"/>
      <c r="BD73" s="364"/>
      <c r="BE73" s="364"/>
      <c r="BF73" s="364"/>
      <c r="BG73" s="364"/>
      <c r="BH73" s="364"/>
      <c r="BI73" s="364"/>
      <c r="BJ73" s="364"/>
      <c r="BK73" s="364"/>
      <c r="BL73" s="364"/>
      <c r="BM73" s="364"/>
      <c r="BN73" s="364"/>
      <c r="BO73" s="364"/>
      <c r="BP73" s="364"/>
      <c r="BQ73" s="364"/>
    </row>
    <row r="74" spans="1:69" ht="45.75" customHeight="1" x14ac:dyDescent="0.25">
      <c r="A74" s="350" t="s">
        <v>240</v>
      </c>
      <c r="B74" s="424" t="s">
        <v>112</v>
      </c>
      <c r="C74" s="432">
        <v>0.7</v>
      </c>
      <c r="D74" s="359" t="s">
        <v>113</v>
      </c>
      <c r="E74" s="350" t="s">
        <v>305</v>
      </c>
      <c r="F74" s="424" t="s">
        <v>311</v>
      </c>
      <c r="G74" s="424" t="s">
        <v>341</v>
      </c>
      <c r="H74" s="615" t="s">
        <v>547</v>
      </c>
      <c r="I74" s="615" t="s">
        <v>552</v>
      </c>
      <c r="J74" s="424" t="s">
        <v>38</v>
      </c>
      <c r="K74" s="424">
        <v>73</v>
      </c>
      <c r="L74" s="424">
        <v>17</v>
      </c>
      <c r="M74" s="424">
        <v>25</v>
      </c>
      <c r="N74" s="424">
        <v>28</v>
      </c>
      <c r="O74" s="424">
        <v>3</v>
      </c>
      <c r="P74" s="622" t="s">
        <v>519</v>
      </c>
      <c r="Q74" s="359" t="s">
        <v>366</v>
      </c>
      <c r="R74" s="350" t="s">
        <v>212</v>
      </c>
      <c r="S74" s="7" t="s">
        <v>40</v>
      </c>
      <c r="T74" s="7" t="s">
        <v>42</v>
      </c>
      <c r="U74" s="15">
        <v>0</v>
      </c>
      <c r="V74" s="15">
        <v>0</v>
      </c>
      <c r="W74" s="15">
        <v>0</v>
      </c>
      <c r="X74" s="15">
        <v>0</v>
      </c>
      <c r="Y74" s="15">
        <v>0</v>
      </c>
      <c r="Z74" s="15">
        <v>1</v>
      </c>
      <c r="AA74" s="15"/>
      <c r="AB74" s="15"/>
      <c r="AC74" s="15"/>
      <c r="AD74" s="15"/>
      <c r="AE74" s="15"/>
      <c r="AF74" s="14"/>
      <c r="AG74" s="469">
        <f>SUM(U74:AF74)</f>
        <v>1</v>
      </c>
      <c r="AH74" s="34" t="str">
        <f>IF(AH$5&lt;=$U$8,IF(SUM($U74:U74)=0,"",SUM($U74:U74)),"")</f>
        <v/>
      </c>
      <c r="AI74" s="34" t="str">
        <f>IF(AI$5&lt;=$U$8,IF(SUM($U74:V74)=0,"",SUM($U74:V74)),"")</f>
        <v/>
      </c>
      <c r="AJ74" s="34" t="str">
        <f>IF(AJ$5&lt;=$U$8,IF(SUM($U74:W74)=0,"",SUM($U74:W74)),"")</f>
        <v/>
      </c>
      <c r="AK74" s="34" t="str">
        <f>IF(AK$5&lt;=$U$8,IF(SUM($U74:X74)=0,"",SUM($U74:X74)),"")</f>
        <v/>
      </c>
      <c r="AL74" s="34" t="str">
        <f>IF(AL$5&lt;=$U$8,IF(SUM($U74:Y74)=0,"",SUM($U74:Y74)),"")</f>
        <v/>
      </c>
      <c r="AM74" s="34">
        <f>IF(AM$5&lt;=$U$8,IF(SUM($U74:Z74)=0,"",SUM($U74:Z74)),"")</f>
        <v>1</v>
      </c>
      <c r="AN74" s="34">
        <f>IF(AN$5&lt;=$U$8,IF(SUM($U74:AA74)=0,"",SUM($U74:AA74)),"")</f>
        <v>1</v>
      </c>
      <c r="AO74" s="34">
        <f>IF(AO$5&lt;=$U$8,IF(SUM($U74:AB74)=0,"",SUM($U74:AB74)),"")</f>
        <v>1</v>
      </c>
      <c r="AP74" s="34">
        <f>IF(AP$5&lt;=$U$8,IF(SUM($U74:AC74)=0,"",SUM($U74:AC74)),"")</f>
        <v>1</v>
      </c>
      <c r="AQ74" s="34">
        <f>IF(AQ$5&lt;=$U$8,IF(SUM($U74:AD74)=0,"",SUM($U74:AD74)),"")</f>
        <v>1</v>
      </c>
      <c r="AR74" s="34">
        <f>IF(AR$5&lt;=$U$8,IF(SUM($U74:AE74)=0,"",SUM($U74:AE74)),"")</f>
        <v>1</v>
      </c>
      <c r="AS74" s="608">
        <f>IF(AS$5&lt;=$U$8,IF(SUM($U74:AF74)=0,"",SUM($U74:AF74)),"")</f>
        <v>1</v>
      </c>
      <c r="AT74" s="412" t="s">
        <v>387</v>
      </c>
      <c r="AU74" s="34" t="s">
        <v>388</v>
      </c>
      <c r="AV74" s="412" t="s">
        <v>387</v>
      </c>
      <c r="AW74" s="34" t="s">
        <v>388</v>
      </c>
      <c r="AX74" s="592" t="s">
        <v>387</v>
      </c>
      <c r="AY74" s="592" t="s">
        <v>475</v>
      </c>
      <c r="AZ74" s="629" t="s">
        <v>387</v>
      </c>
      <c r="BA74" s="17" t="s">
        <v>449</v>
      </c>
      <c r="BB74" s="17" t="s">
        <v>387</v>
      </c>
      <c r="BC74" s="17" t="s">
        <v>449</v>
      </c>
      <c r="BD74" s="664" t="s">
        <v>684</v>
      </c>
      <c r="BE74" s="664" t="s">
        <v>685</v>
      </c>
      <c r="BF74" s="364"/>
      <c r="BG74" s="364"/>
      <c r="BH74" s="364"/>
      <c r="BI74" s="364"/>
      <c r="BJ74" s="364"/>
      <c r="BK74" s="364"/>
      <c r="BL74" s="364"/>
      <c r="BM74" s="364"/>
      <c r="BN74" s="364"/>
      <c r="BO74" s="364"/>
      <c r="BP74" s="364"/>
      <c r="BQ74" s="364"/>
    </row>
    <row r="75" spans="1:69" ht="45.75" customHeight="1" thickBot="1" x14ac:dyDescent="0.3">
      <c r="A75" s="350" t="s">
        <v>240</v>
      </c>
      <c r="B75" s="424" t="s">
        <v>112</v>
      </c>
      <c r="C75" s="432">
        <v>0.7</v>
      </c>
      <c r="D75" s="359" t="s">
        <v>113</v>
      </c>
      <c r="E75" s="350" t="s">
        <v>305</v>
      </c>
      <c r="F75" s="424" t="s">
        <v>311</v>
      </c>
      <c r="G75" s="424" t="s">
        <v>341</v>
      </c>
      <c r="H75" s="615" t="s">
        <v>547</v>
      </c>
      <c r="I75" s="615" t="s">
        <v>552</v>
      </c>
      <c r="J75" s="424" t="s">
        <v>38</v>
      </c>
      <c r="K75" s="424">
        <v>73</v>
      </c>
      <c r="L75" s="424">
        <v>17</v>
      </c>
      <c r="M75" s="424">
        <v>25</v>
      </c>
      <c r="N75" s="424">
        <v>28</v>
      </c>
      <c r="O75" s="424">
        <v>3</v>
      </c>
      <c r="P75" s="622" t="s">
        <v>519</v>
      </c>
      <c r="Q75" s="359" t="s">
        <v>366</v>
      </c>
      <c r="R75" s="350" t="s">
        <v>212</v>
      </c>
      <c r="S75" s="7" t="s">
        <v>40</v>
      </c>
      <c r="T75" s="7" t="s">
        <v>43</v>
      </c>
      <c r="U75" s="275" t="str">
        <f t="shared" ref="U75:AF75" si="122">IF(U73=0,"",U74/U73)</f>
        <v/>
      </c>
      <c r="V75" s="275" t="str">
        <f t="shared" si="122"/>
        <v/>
      </c>
      <c r="W75" s="275" t="str">
        <f t="shared" si="122"/>
        <v/>
      </c>
      <c r="X75" s="275" t="str">
        <f t="shared" si="122"/>
        <v/>
      </c>
      <c r="Y75" s="275" t="str">
        <f t="shared" si="122"/>
        <v/>
      </c>
      <c r="Z75" s="275">
        <f t="shared" si="122"/>
        <v>1</v>
      </c>
      <c r="AA75" s="275" t="str">
        <f t="shared" si="122"/>
        <v/>
      </c>
      <c r="AB75" s="275" t="str">
        <f t="shared" si="122"/>
        <v/>
      </c>
      <c r="AC75" s="275" t="str">
        <f t="shared" si="122"/>
        <v/>
      </c>
      <c r="AD75" s="275" t="str">
        <f t="shared" si="122"/>
        <v/>
      </c>
      <c r="AE75" s="275" t="str">
        <f t="shared" si="122"/>
        <v/>
      </c>
      <c r="AF75" s="275" t="str">
        <f t="shared" si="122"/>
        <v/>
      </c>
      <c r="AG75" s="482">
        <f>IF(AG73=0,"",AG74/AG73)</f>
        <v>1</v>
      </c>
      <c r="AH75" s="345" t="str">
        <f>IF(AH$8&lt;=$AJ$8,IF(OR(AH73="",AH74=""),"",AH74/AH73),"")</f>
        <v/>
      </c>
      <c r="AI75" s="345" t="str">
        <f t="shared" ref="AI75:AO75" si="123">IF(AI$8&lt;=$AJ$8,IF(OR(AI73="",AI74=""),"",AI74/AI73),"")</f>
        <v/>
      </c>
      <c r="AJ75" s="345" t="str">
        <f t="shared" si="123"/>
        <v/>
      </c>
      <c r="AK75" s="345" t="str">
        <f t="shared" si="123"/>
        <v/>
      </c>
      <c r="AL75" s="345" t="str">
        <f t="shared" si="123"/>
        <v/>
      </c>
      <c r="AM75" s="345">
        <f t="shared" si="123"/>
        <v>1</v>
      </c>
      <c r="AN75" s="345">
        <f t="shared" si="123"/>
        <v>1</v>
      </c>
      <c r="AO75" s="345">
        <f t="shared" si="123"/>
        <v>1</v>
      </c>
      <c r="AP75" s="345">
        <f>IF(AP$5&lt;=$AJ$5,IF(OR(AP73="",AP74=""),"",AP74/AP73),"")</f>
        <v>1</v>
      </c>
      <c r="AQ75" s="345">
        <f t="shared" ref="AQ75" si="124">IF(AQ$5&lt;=$AJ$5,IF(OR(AQ73="",AQ74=""),"",AQ74/AQ73),"")</f>
        <v>1</v>
      </c>
      <c r="AR75" s="345">
        <f t="shared" ref="AR75" si="125">IF(AR$5&lt;=$AJ$5,IF(OR(AR73="",AR74=""),"",AR74/AR73),"")</f>
        <v>1</v>
      </c>
      <c r="AS75" s="609">
        <f t="shared" ref="AS75" si="126">IF(AS$5&lt;=$AJ$5,IF(OR(AS73="",AS74=""),"",AS74/AS73),"")</f>
        <v>1</v>
      </c>
      <c r="AT75" s="415"/>
      <c r="AU75" s="366"/>
      <c r="AV75" s="364"/>
      <c r="AW75" s="364"/>
      <c r="AX75" s="364"/>
      <c r="AY75" s="364"/>
      <c r="AZ75" s="364"/>
      <c r="BA75" s="364"/>
      <c r="BB75" s="651"/>
      <c r="BC75" s="651"/>
      <c r="BD75" s="364"/>
      <c r="BE75" s="364"/>
      <c r="BF75" s="364"/>
      <c r="BG75" s="364"/>
      <c r="BH75" s="364"/>
      <c r="BI75" s="364"/>
      <c r="BJ75" s="364"/>
      <c r="BK75" s="364"/>
      <c r="BL75" s="364"/>
      <c r="BM75" s="364"/>
      <c r="BN75" s="364"/>
      <c r="BO75" s="364"/>
      <c r="BP75" s="364"/>
      <c r="BQ75" s="364"/>
    </row>
    <row r="76" spans="1:69" ht="45.75" customHeight="1" x14ac:dyDescent="0.25">
      <c r="A76" s="350" t="s">
        <v>240</v>
      </c>
      <c r="B76" s="424" t="s">
        <v>112</v>
      </c>
      <c r="C76" s="432">
        <v>0.7</v>
      </c>
      <c r="D76" s="359" t="s">
        <v>113</v>
      </c>
      <c r="E76" s="350" t="s">
        <v>305</v>
      </c>
      <c r="F76" s="424" t="s">
        <v>311</v>
      </c>
      <c r="G76" s="424" t="s">
        <v>341</v>
      </c>
      <c r="H76" s="615" t="s">
        <v>547</v>
      </c>
      <c r="I76" s="615" t="s">
        <v>552</v>
      </c>
      <c r="J76" s="424" t="s">
        <v>38</v>
      </c>
      <c r="K76" s="424">
        <v>73</v>
      </c>
      <c r="L76" s="424">
        <v>17</v>
      </c>
      <c r="M76" s="424">
        <v>25</v>
      </c>
      <c r="N76" s="424">
        <v>28</v>
      </c>
      <c r="O76" s="424">
        <v>3</v>
      </c>
      <c r="P76" s="622" t="s">
        <v>519</v>
      </c>
      <c r="Q76" s="359" t="s">
        <v>366</v>
      </c>
      <c r="R76" s="350" t="s">
        <v>212</v>
      </c>
      <c r="S76" s="7" t="s">
        <v>44</v>
      </c>
      <c r="T76" s="7" t="s">
        <v>41</v>
      </c>
      <c r="U76" s="128"/>
      <c r="V76" s="128"/>
      <c r="W76" s="15"/>
      <c r="X76" s="15"/>
      <c r="Y76" s="15">
        <v>1</v>
      </c>
      <c r="Z76" s="15"/>
      <c r="AA76" s="15"/>
      <c r="AB76" s="15"/>
      <c r="AC76" s="14"/>
      <c r="AD76" s="14"/>
      <c r="AE76" s="14"/>
      <c r="AF76" s="14"/>
      <c r="AG76" s="468">
        <f>SUM(U76:AF76)</f>
        <v>1</v>
      </c>
      <c r="AH76" s="34" t="str">
        <f>IF(AH$5&lt;=$U$8,IF(SUM($U76:U76)=0,"",SUM($U76:U76)),"")</f>
        <v/>
      </c>
      <c r="AI76" s="34" t="str">
        <f>IF(AI$5&lt;=$U$8,IF(SUM($U76:V76)=0,"",SUM($U76:V76)),"")</f>
        <v/>
      </c>
      <c r="AJ76" s="34" t="str">
        <f>IF(AJ$5&lt;=$U$8,IF(SUM($U76:W76)=0,"",SUM($U76:W76)),"")</f>
        <v/>
      </c>
      <c r="AK76" s="34" t="str">
        <f>IF(AK$5&lt;=$U$8,IF(SUM($U76:X76)=0,"",SUM($U76:X76)),"")</f>
        <v/>
      </c>
      <c r="AL76" s="34">
        <f>IF(AL$5&lt;=$U$8,IF(SUM($U76:Y76)=0,"",SUM($U76:Y76)),"")</f>
        <v>1</v>
      </c>
      <c r="AM76" s="34">
        <f>IF(AM$5&lt;=$U$8,IF(SUM($U76:Z76)=0,"",SUM($U76:Z76)),"")</f>
        <v>1</v>
      </c>
      <c r="AN76" s="34">
        <f>IF(AN$5&lt;=$U$8,IF(SUM($U76:AA76)=0,"",SUM($U76:AA76)),"")</f>
        <v>1</v>
      </c>
      <c r="AO76" s="34">
        <f>IF(AO$5&lt;=$U$8,IF(SUM($U76:AB76)=0,"",SUM($U76:AB76)),"")</f>
        <v>1</v>
      </c>
      <c r="AP76" s="34">
        <f>IF(AP$8&lt;=$U$8,IF(SUM($U76:AC76)=0,"",SUM($U76:AC76)),"")</f>
        <v>1</v>
      </c>
      <c r="AQ76" s="34">
        <f>IF(AQ$5&lt;=$U$8,IF(SUM($U76:AD76)=0,"",SUM($U76:AD76)),"")</f>
        <v>1</v>
      </c>
      <c r="AR76" s="34">
        <f>IF(AR$5&lt;=$U$8,IF(SUM($U76:AE76)=0,"",SUM($U76:AE76)),"")</f>
        <v>1</v>
      </c>
      <c r="AS76" s="608">
        <f>IF(AS$5&lt;=$U$8,IF(SUM($U76:AF76)=0,"",SUM($U76:AF76)),"")</f>
        <v>1</v>
      </c>
      <c r="AT76" s="416"/>
      <c r="AU76" s="12"/>
      <c r="AV76" s="364"/>
      <c r="AW76" s="364"/>
      <c r="AX76" s="364"/>
      <c r="AY76" s="364"/>
      <c r="AZ76" s="364"/>
      <c r="BA76" s="364"/>
      <c r="BB76" s="651"/>
      <c r="BC76" s="651"/>
      <c r="BD76" s="364"/>
      <c r="BE76" s="364"/>
      <c r="BF76" s="364"/>
      <c r="BG76" s="364"/>
      <c r="BH76" s="364"/>
      <c r="BI76" s="364"/>
      <c r="BJ76" s="364"/>
      <c r="BK76" s="364"/>
      <c r="BL76" s="364"/>
      <c r="BM76" s="364"/>
      <c r="BN76" s="364"/>
      <c r="BO76" s="364"/>
      <c r="BP76" s="364"/>
      <c r="BQ76" s="364"/>
    </row>
    <row r="77" spans="1:69" ht="45.75" customHeight="1" x14ac:dyDescent="0.25">
      <c r="A77" s="350" t="s">
        <v>240</v>
      </c>
      <c r="B77" s="424" t="s">
        <v>112</v>
      </c>
      <c r="C77" s="432">
        <v>0.7</v>
      </c>
      <c r="D77" s="359" t="s">
        <v>113</v>
      </c>
      <c r="E77" s="350" t="s">
        <v>305</v>
      </c>
      <c r="F77" s="424" t="s">
        <v>311</v>
      </c>
      <c r="G77" s="424" t="s">
        <v>341</v>
      </c>
      <c r="H77" s="615" t="s">
        <v>547</v>
      </c>
      <c r="I77" s="615" t="s">
        <v>552</v>
      </c>
      <c r="J77" s="424" t="s">
        <v>38</v>
      </c>
      <c r="K77" s="424">
        <v>73</v>
      </c>
      <c r="L77" s="424">
        <v>17</v>
      </c>
      <c r="M77" s="424">
        <v>25</v>
      </c>
      <c r="N77" s="424">
        <v>28</v>
      </c>
      <c r="O77" s="424">
        <v>3</v>
      </c>
      <c r="P77" s="622" t="s">
        <v>519</v>
      </c>
      <c r="Q77" s="359" t="s">
        <v>366</v>
      </c>
      <c r="R77" s="350" t="s">
        <v>212</v>
      </c>
      <c r="S77" s="7" t="s">
        <v>44</v>
      </c>
      <c r="T77" s="7" t="s">
        <v>42</v>
      </c>
      <c r="U77" s="15"/>
      <c r="V77" s="15">
        <v>0</v>
      </c>
      <c r="W77" s="15"/>
      <c r="X77" s="34"/>
      <c r="Y77" s="15">
        <v>1</v>
      </c>
      <c r="Z77" s="15">
        <v>0</v>
      </c>
      <c r="AA77" s="15"/>
      <c r="AB77" s="15"/>
      <c r="AC77" s="15"/>
      <c r="AD77" s="15"/>
      <c r="AE77" s="15"/>
      <c r="AF77" s="14"/>
      <c r="AG77" s="469">
        <f>SUM(U77:AF77)</f>
        <v>1</v>
      </c>
      <c r="AH77" s="34" t="str">
        <f>IF(AH$5&lt;=$U$8,IF(SUM($U77:U77)=0,"",SUM($U77:U77)),"")</f>
        <v/>
      </c>
      <c r="AI77" s="34" t="str">
        <f>IF(AI$5&lt;=$U$8,IF(SUM($U77:V77)=0,"",SUM($U77:V77)),"")</f>
        <v/>
      </c>
      <c r="AJ77" s="34" t="str">
        <f>IF(AJ$5&lt;=$U$8,IF(SUM($U77:W77)=0,"",SUM($U77:W77)),"")</f>
        <v/>
      </c>
      <c r="AK77" s="34" t="str">
        <f>IF(AK$5&lt;=$U$8,IF(SUM($U77:X77)=0,"",SUM($U77:X77)),"")</f>
        <v/>
      </c>
      <c r="AL77" s="34">
        <f>IF(AL$5&lt;=$U$8,IF(SUM($U77:Y77)=0,"",SUM($U77:Y77)),"")</f>
        <v>1</v>
      </c>
      <c r="AM77" s="34">
        <f>IF(AM$5&lt;=$U$8,IF(SUM($U77:Z77)=0,"",SUM($U77:Z77)),"")</f>
        <v>1</v>
      </c>
      <c r="AN77" s="34">
        <f>IF(AN$5&lt;=$U$8,IF(SUM($U77:AA77)=0,"",SUM($U77:AA77)),"")</f>
        <v>1</v>
      </c>
      <c r="AO77" s="34">
        <f>IF(AO$5&lt;=$U$8,IF(SUM($U77:AB77)=0,"",SUM($U77:AB77)),"")</f>
        <v>1</v>
      </c>
      <c r="AP77" s="34">
        <f>IF(AP$5&lt;=$U$8,IF(SUM($U77:AC77)=0,"",SUM($U77:AC77)),"")</f>
        <v>1</v>
      </c>
      <c r="AQ77" s="34">
        <f>IF(AQ$5&lt;=$U$8,IF(SUM($U77:AD77)=0,"",SUM($U77:AD77)),"")</f>
        <v>1</v>
      </c>
      <c r="AR77" s="34">
        <f>IF(AR$5&lt;=$U$8,IF(SUM($U77:AE77)=0,"",SUM($U77:AE77)),"")</f>
        <v>1</v>
      </c>
      <c r="AS77" s="608">
        <f>IF(AS$5&lt;=$U$8,IF(SUM($U77:AF77)=0,"",SUM($U77:AF77)),"")</f>
        <v>1</v>
      </c>
      <c r="AT77" s="416"/>
      <c r="AU77" s="12"/>
      <c r="AV77" s="364"/>
      <c r="AW77" s="364"/>
      <c r="AX77" s="364"/>
      <c r="AY77" s="415" t="s">
        <v>496</v>
      </c>
      <c r="AZ77" s="364"/>
      <c r="BA77" s="364"/>
      <c r="BB77" s="596" t="s">
        <v>657</v>
      </c>
      <c r="BC77" s="597" t="s">
        <v>658</v>
      </c>
      <c r="BD77" s="364"/>
      <c r="BE77" s="364"/>
      <c r="BF77" s="299"/>
      <c r="BG77" s="299"/>
      <c r="BH77" s="299"/>
      <c r="BI77" s="299"/>
      <c r="BJ77" s="357"/>
      <c r="BK77" s="357"/>
      <c r="BL77" s="357"/>
      <c r="BM77" s="357"/>
      <c r="BN77" s="357"/>
      <c r="BO77" s="357"/>
      <c r="BP77" s="357"/>
      <c r="BQ77" s="357"/>
    </row>
    <row r="78" spans="1:69" ht="45.75" customHeight="1" thickBot="1" x14ac:dyDescent="0.3">
      <c r="A78" s="350" t="s">
        <v>240</v>
      </c>
      <c r="B78" s="424" t="s">
        <v>112</v>
      </c>
      <c r="C78" s="432">
        <v>0.7</v>
      </c>
      <c r="D78" s="359" t="s">
        <v>113</v>
      </c>
      <c r="E78" s="350" t="s">
        <v>305</v>
      </c>
      <c r="F78" s="424" t="s">
        <v>311</v>
      </c>
      <c r="G78" s="424" t="s">
        <v>341</v>
      </c>
      <c r="H78" s="615" t="s">
        <v>547</v>
      </c>
      <c r="I78" s="615" t="s">
        <v>552</v>
      </c>
      <c r="J78" s="424" t="s">
        <v>38</v>
      </c>
      <c r="K78" s="424">
        <v>73</v>
      </c>
      <c r="L78" s="424">
        <v>17</v>
      </c>
      <c r="M78" s="424">
        <v>25</v>
      </c>
      <c r="N78" s="424">
        <v>28</v>
      </c>
      <c r="O78" s="424">
        <v>3</v>
      </c>
      <c r="P78" s="622" t="s">
        <v>519</v>
      </c>
      <c r="Q78" s="359" t="s">
        <v>366</v>
      </c>
      <c r="R78" s="350" t="s">
        <v>212</v>
      </c>
      <c r="S78" s="7" t="s">
        <v>44</v>
      </c>
      <c r="T78" s="7" t="s">
        <v>43</v>
      </c>
      <c r="U78" s="275" t="str">
        <f t="shared" ref="U78:AF78" si="127">IF(U76=0,"",U77/U76)</f>
        <v/>
      </c>
      <c r="V78" s="275" t="str">
        <f t="shared" si="127"/>
        <v/>
      </c>
      <c r="W78" s="275" t="str">
        <f t="shared" si="127"/>
        <v/>
      </c>
      <c r="X78" s="275" t="str">
        <f t="shared" si="127"/>
        <v/>
      </c>
      <c r="Y78" s="275">
        <f t="shared" si="127"/>
        <v>1</v>
      </c>
      <c r="Z78" s="275" t="str">
        <f t="shared" si="127"/>
        <v/>
      </c>
      <c r="AA78" s="275" t="str">
        <f t="shared" si="127"/>
        <v/>
      </c>
      <c r="AB78" s="275" t="str">
        <f t="shared" si="127"/>
        <v/>
      </c>
      <c r="AC78" s="275" t="str">
        <f t="shared" si="127"/>
        <v/>
      </c>
      <c r="AD78" s="275" t="str">
        <f t="shared" si="127"/>
        <v/>
      </c>
      <c r="AE78" s="275" t="str">
        <f t="shared" si="127"/>
        <v/>
      </c>
      <c r="AF78" s="275" t="str">
        <f t="shared" si="127"/>
        <v/>
      </c>
      <c r="AG78" s="482">
        <f t="shared" ref="AG78" si="128">IF(AG76=0,"",AG77/AG76)</f>
        <v>1</v>
      </c>
      <c r="AH78" s="345" t="str">
        <f>IF(AH$8&lt;=$AJ$8,IF(OR(AH76="",AH77=""),"",AH77/AH76),"")</f>
        <v/>
      </c>
      <c r="AI78" s="345" t="str">
        <f t="shared" ref="AI78:AO78" si="129">IF(AI$8&lt;=$AJ$8,IF(OR(AI76="",AI77=""),"",AI77/AI76),"")</f>
        <v/>
      </c>
      <c r="AJ78" s="626" t="str">
        <f t="shared" si="129"/>
        <v/>
      </c>
      <c r="AK78" s="345" t="str">
        <f t="shared" si="129"/>
        <v/>
      </c>
      <c r="AL78" s="345">
        <f t="shared" si="129"/>
        <v>1</v>
      </c>
      <c r="AM78" s="345">
        <f t="shared" si="129"/>
        <v>1</v>
      </c>
      <c r="AN78" s="345">
        <f t="shared" si="129"/>
        <v>1</v>
      </c>
      <c r="AO78" s="345">
        <f t="shared" si="129"/>
        <v>1</v>
      </c>
      <c r="AP78" s="345">
        <f>IF(AP$5&lt;=$AJ$5,IF(OR(AP76="",AP77=""),"",AP77/AP76),"")</f>
        <v>1</v>
      </c>
      <c r="AQ78" s="345">
        <f t="shared" ref="AQ78" si="130">IF(AQ$5&lt;=$AJ$5,IF(OR(AQ76="",AQ77=""),"",AQ77/AQ76),"")</f>
        <v>1</v>
      </c>
      <c r="AR78" s="345">
        <f t="shared" ref="AR78" si="131">IF(AR$5&lt;=$AJ$5,IF(OR(AR76="",AR77=""),"",AR77/AR76),"")</f>
        <v>1</v>
      </c>
      <c r="AS78" s="609">
        <f t="shared" ref="AS78" si="132">IF(AS$5&lt;=$AJ$5,IF(OR(AS76="",AS77=""),"",AS77/AS76),"")</f>
        <v>1</v>
      </c>
      <c r="AT78" s="416"/>
      <c r="AU78" s="12"/>
      <c r="AV78" s="364"/>
      <c r="AW78" s="364"/>
      <c r="AX78" s="364"/>
      <c r="AY78" s="598" t="s">
        <v>496</v>
      </c>
      <c r="AZ78" s="364"/>
      <c r="BA78" s="364"/>
      <c r="BB78" s="651"/>
      <c r="BC78" s="651"/>
      <c r="BD78" s="364"/>
      <c r="BE78" s="364"/>
      <c r="BF78" s="364"/>
      <c r="BG78" s="364"/>
      <c r="BH78" s="364"/>
      <c r="BI78" s="364"/>
      <c r="BJ78" s="364"/>
      <c r="BK78" s="364"/>
      <c r="BL78" s="364"/>
      <c r="BM78" s="364"/>
      <c r="BN78" s="364"/>
      <c r="BO78" s="364"/>
      <c r="BP78" s="364"/>
      <c r="BQ78" s="364"/>
    </row>
    <row r="79" spans="1:69" ht="45.75" customHeight="1" x14ac:dyDescent="0.25">
      <c r="A79" s="350" t="s">
        <v>240</v>
      </c>
      <c r="B79" s="424" t="s">
        <v>112</v>
      </c>
      <c r="C79" s="432">
        <v>0.7</v>
      </c>
      <c r="D79" s="359" t="s">
        <v>113</v>
      </c>
      <c r="E79" s="350" t="s">
        <v>305</v>
      </c>
      <c r="F79" s="424" t="s">
        <v>311</v>
      </c>
      <c r="G79" s="424" t="s">
        <v>341</v>
      </c>
      <c r="H79" s="615" t="s">
        <v>547</v>
      </c>
      <c r="I79" s="615" t="s">
        <v>552</v>
      </c>
      <c r="J79" s="424" t="s">
        <v>38</v>
      </c>
      <c r="K79" s="424">
        <v>73</v>
      </c>
      <c r="L79" s="424">
        <v>17</v>
      </c>
      <c r="M79" s="424">
        <v>25</v>
      </c>
      <c r="N79" s="424">
        <v>28</v>
      </c>
      <c r="O79" s="424">
        <v>3</v>
      </c>
      <c r="P79" s="622" t="s">
        <v>519</v>
      </c>
      <c r="Q79" s="359" t="s">
        <v>366</v>
      </c>
      <c r="R79" s="350" t="s">
        <v>212</v>
      </c>
      <c r="S79" s="7" t="s">
        <v>45</v>
      </c>
      <c r="T79" s="7" t="s">
        <v>41</v>
      </c>
      <c r="U79" s="35"/>
      <c r="V79" s="35"/>
      <c r="W79" s="35"/>
      <c r="X79" s="35"/>
      <c r="Y79" s="35"/>
      <c r="Z79" s="35">
        <v>1</v>
      </c>
      <c r="AA79" s="35"/>
      <c r="AB79" s="35"/>
      <c r="AC79" s="35"/>
      <c r="AD79" s="35"/>
      <c r="AE79" s="35" t="s">
        <v>46</v>
      </c>
      <c r="AF79" s="35"/>
      <c r="AG79" s="468">
        <f>SUM(U79:AF79)</f>
        <v>1</v>
      </c>
      <c r="AH79" s="34" t="str">
        <f>IF(AH$5&lt;=$U$8,IF(SUM($U79:U79)=0,"",SUM($U79:U79)),"")</f>
        <v/>
      </c>
      <c r="AI79" s="34" t="str">
        <f>IF(AI$5&lt;=$U$8,IF(SUM($U79:V79)=0,"",SUM($U79:V79)),"")</f>
        <v/>
      </c>
      <c r="AJ79" s="34" t="str">
        <f>IF(AJ$5&lt;=$U$8,IF(SUM($U79:W79)=0,"",SUM($U79:W79)),"")</f>
        <v/>
      </c>
      <c r="AK79" s="34" t="str">
        <f>IF(AK$5&lt;=$U$8,IF(SUM($U79:X79)=0,"",SUM($U79:X79)),"")</f>
        <v/>
      </c>
      <c r="AL79" s="34" t="str">
        <f>IF(AL$5&lt;=$U$8,IF(SUM($U79:Y79)=0,"",SUM($U79:Y79)),"")</f>
        <v/>
      </c>
      <c r="AM79" s="34">
        <f>IF(AM$5&lt;=$U$8,IF(SUM($U79:Z79)=0,"",SUM($U79:Z79)),"")</f>
        <v>1</v>
      </c>
      <c r="AN79" s="34">
        <f>IF(AN$5&lt;=$U$8,IF(SUM($U79:AA79)=0,"",SUM($U79:AA79)),"")</f>
        <v>1</v>
      </c>
      <c r="AO79" s="34">
        <f>IF(AO$5&lt;=$U$8,IF(SUM($U79:AB79)=0,"",SUM($U79:AB79)),"")</f>
        <v>1</v>
      </c>
      <c r="AP79" s="34">
        <f>IF(AP$8&lt;=$U$8,IF(SUM($U79:AC79)=0,"",SUM($U79:AC79)),"")</f>
        <v>1</v>
      </c>
      <c r="AQ79" s="34">
        <f>IF(AQ$5&lt;=$U$8,IF(SUM($U79:AD79)=0,"",SUM($U79:AD79)),"")</f>
        <v>1</v>
      </c>
      <c r="AR79" s="34">
        <f>IF(AR$5&lt;=$U$8,IF(SUM($U79:AE79)=0,"",SUM($U79:AE79)),"")</f>
        <v>1</v>
      </c>
      <c r="AS79" s="608">
        <f>IF(AS$5&lt;=$U$8,IF(SUM($U79:AF79)=0,"",SUM($U79:AF79)),"")</f>
        <v>1</v>
      </c>
      <c r="AT79" s="416"/>
      <c r="AU79" s="366"/>
      <c r="AV79" s="364"/>
      <c r="AW79" s="364"/>
      <c r="AX79" s="364"/>
      <c r="AY79" s="364"/>
      <c r="AZ79" s="364"/>
      <c r="BA79" s="364"/>
      <c r="BB79" s="651"/>
      <c r="BC79" s="651"/>
      <c r="BD79" s="364"/>
      <c r="BE79" s="364"/>
      <c r="BF79" s="364"/>
      <c r="BG79" s="364"/>
      <c r="BH79" s="364"/>
      <c r="BI79" s="364"/>
      <c r="BJ79" s="364"/>
      <c r="BK79" s="364"/>
      <c r="BL79" s="364"/>
      <c r="BM79" s="364"/>
      <c r="BN79" s="364"/>
      <c r="BO79" s="364"/>
      <c r="BP79" s="364"/>
      <c r="BQ79" s="364"/>
    </row>
    <row r="80" spans="1:69" ht="45.75" customHeight="1" x14ac:dyDescent="0.25">
      <c r="A80" s="350" t="s">
        <v>240</v>
      </c>
      <c r="B80" s="424" t="s">
        <v>112</v>
      </c>
      <c r="C80" s="432">
        <v>0.7</v>
      </c>
      <c r="D80" s="359" t="s">
        <v>113</v>
      </c>
      <c r="E80" s="350" t="s">
        <v>305</v>
      </c>
      <c r="F80" s="424" t="s">
        <v>311</v>
      </c>
      <c r="G80" s="424" t="s">
        <v>341</v>
      </c>
      <c r="H80" s="615" t="s">
        <v>547</v>
      </c>
      <c r="I80" s="615" t="s">
        <v>552</v>
      </c>
      <c r="J80" s="424" t="s">
        <v>38</v>
      </c>
      <c r="K80" s="424">
        <v>73</v>
      </c>
      <c r="L80" s="424">
        <v>17</v>
      </c>
      <c r="M80" s="424">
        <v>25</v>
      </c>
      <c r="N80" s="424">
        <v>28</v>
      </c>
      <c r="O80" s="424">
        <v>3</v>
      </c>
      <c r="P80" s="622" t="s">
        <v>519</v>
      </c>
      <c r="Q80" s="359" t="s">
        <v>366</v>
      </c>
      <c r="R80" s="350" t="s">
        <v>212</v>
      </c>
      <c r="S80" s="7" t="s">
        <v>45</v>
      </c>
      <c r="T80" s="7" t="s">
        <v>42</v>
      </c>
      <c r="U80" s="15"/>
      <c r="V80" s="15">
        <v>0</v>
      </c>
      <c r="W80" s="34"/>
      <c r="X80" s="15"/>
      <c r="Y80" s="15"/>
      <c r="Z80" s="15">
        <v>0</v>
      </c>
      <c r="AA80" s="15"/>
      <c r="AB80" s="15"/>
      <c r="AC80" s="15"/>
      <c r="AD80" s="15"/>
      <c r="AE80" s="15"/>
      <c r="AF80" s="14"/>
      <c r="AG80" s="469">
        <f>SUM(U80:AF80)</f>
        <v>0</v>
      </c>
      <c r="AH80" s="34" t="str">
        <f>IF(AH$5&lt;=$U$8,IF(SUM($U80:U80)=0,"",SUM($U80:U80)),"")</f>
        <v/>
      </c>
      <c r="AI80" s="34" t="str">
        <f>IF(AI$5&lt;=$U$8,IF(SUM($U80:V80)=0,"",SUM($U80:V80)),"")</f>
        <v/>
      </c>
      <c r="AJ80" s="34" t="str">
        <f>IF(AJ$5&lt;=$U$8,IF(SUM($U80:W80)=0,"",SUM($U80:W80)),"")</f>
        <v/>
      </c>
      <c r="AK80" s="34" t="str">
        <f>IF(AK$5&lt;=$U$8,IF(SUM($U80:X80)=0,"",SUM($U80:X80)),"")</f>
        <v/>
      </c>
      <c r="AL80" s="34" t="str">
        <f>IF(AL$5&lt;=$U$8,IF(SUM($U80:Y80)=0,"",SUM($U80:Y80)),"")</f>
        <v/>
      </c>
      <c r="AM80" s="34" t="str">
        <f>IF(AM$5&lt;=$U$8,IF(SUM($U80:Z80)=0,"",SUM($U80:Z80)),"")</f>
        <v/>
      </c>
      <c r="AN80" s="34" t="str">
        <f>IF(AN$5&lt;=$U$8,IF(SUM($U80:AA80)=0,"",SUM($U80:AA80)),"")</f>
        <v/>
      </c>
      <c r="AO80" s="34" t="str">
        <f>IF(AO$5&lt;=$U$8,IF(SUM($U80:AB80)=0,"",SUM($U80:AB80)),"")</f>
        <v/>
      </c>
      <c r="AP80" s="34" t="str">
        <f>IF(AP$5&lt;=$U$8,IF(SUM($U80:AC80)=0,"",SUM($U80:AC80)),"")</f>
        <v/>
      </c>
      <c r="AQ80" s="34" t="str">
        <f>IF(AQ$5&lt;=$U$8,IF(SUM($U80:AD80)=0,"",SUM($U80:AD80)),"")</f>
        <v/>
      </c>
      <c r="AR80" s="34" t="str">
        <f>IF(AR$5&lt;=$U$8,IF(SUM($U80:AE80)=0,"",SUM($U80:AE80)),"")</f>
        <v/>
      </c>
      <c r="AS80" s="608" t="str">
        <f>IF(AS$5&lt;=$U$8,IF(SUM($U80:AF80)=0,"",SUM($U80:AF80)),"")</f>
        <v/>
      </c>
      <c r="AT80" s="416"/>
      <c r="AU80" s="366"/>
      <c r="AV80" s="364"/>
      <c r="AW80" s="364"/>
      <c r="AX80" s="364"/>
      <c r="AY80" s="364"/>
      <c r="AZ80" s="364"/>
      <c r="BA80" s="364"/>
      <c r="BB80" s="651"/>
      <c r="BC80" s="651"/>
      <c r="BD80" s="364"/>
      <c r="BE80" s="364"/>
      <c r="BF80" s="364"/>
      <c r="BG80" s="364"/>
      <c r="BH80" s="364"/>
      <c r="BI80" s="364"/>
      <c r="BJ80" s="364"/>
      <c r="BK80" s="364"/>
      <c r="BL80" s="364"/>
      <c r="BM80" s="364"/>
      <c r="BN80" s="364"/>
      <c r="BO80" s="364"/>
      <c r="BP80" s="364"/>
      <c r="BQ80" s="364"/>
    </row>
    <row r="81" spans="1:71" ht="45.75" customHeight="1" thickBot="1" x14ac:dyDescent="0.3">
      <c r="A81" s="473" t="s">
        <v>240</v>
      </c>
      <c r="B81" s="429" t="s">
        <v>112</v>
      </c>
      <c r="C81" s="433">
        <v>0.7</v>
      </c>
      <c r="D81" s="474" t="s">
        <v>113</v>
      </c>
      <c r="E81" s="473" t="s">
        <v>305</v>
      </c>
      <c r="F81" s="429" t="s">
        <v>311</v>
      </c>
      <c r="G81" s="429" t="s">
        <v>341</v>
      </c>
      <c r="H81" s="615" t="s">
        <v>547</v>
      </c>
      <c r="I81" s="615" t="s">
        <v>552</v>
      </c>
      <c r="J81" s="429" t="s">
        <v>38</v>
      </c>
      <c r="K81" s="429">
        <v>73</v>
      </c>
      <c r="L81" s="429">
        <v>17</v>
      </c>
      <c r="M81" s="429">
        <v>25</v>
      </c>
      <c r="N81" s="429">
        <v>28</v>
      </c>
      <c r="O81" s="429">
        <v>3</v>
      </c>
      <c r="P81" s="622" t="s">
        <v>519</v>
      </c>
      <c r="Q81" s="474" t="s">
        <v>366</v>
      </c>
      <c r="R81" s="473" t="s">
        <v>212</v>
      </c>
      <c r="S81" s="603" t="s">
        <v>45</v>
      </c>
      <c r="T81" s="603" t="s">
        <v>43</v>
      </c>
      <c r="U81" s="275" t="str">
        <f t="shared" ref="U81:AF81" si="133">IF(U79=0,"",U80/U79)</f>
        <v/>
      </c>
      <c r="V81" s="275" t="str">
        <f t="shared" si="133"/>
        <v/>
      </c>
      <c r="W81" s="275" t="str">
        <f t="shared" si="133"/>
        <v/>
      </c>
      <c r="X81" s="275" t="s">
        <v>46</v>
      </c>
      <c r="Y81" s="275" t="str">
        <f t="shared" si="133"/>
        <v/>
      </c>
      <c r="Z81" s="275">
        <f t="shared" si="133"/>
        <v>0</v>
      </c>
      <c r="AA81" s="275" t="str">
        <f t="shared" si="133"/>
        <v/>
      </c>
      <c r="AB81" s="275" t="str">
        <f t="shared" si="133"/>
        <v/>
      </c>
      <c r="AC81" s="275" t="str">
        <f t="shared" si="133"/>
        <v/>
      </c>
      <c r="AD81" s="275" t="str">
        <f t="shared" si="133"/>
        <v/>
      </c>
      <c r="AE81" s="275" t="e">
        <f t="shared" si="133"/>
        <v>#VALUE!</v>
      </c>
      <c r="AF81" s="275" t="str">
        <f t="shared" si="133"/>
        <v/>
      </c>
      <c r="AG81" s="532">
        <f t="shared" ref="AG81" si="134">IF(AG79=0,"",AG80/AG79)</f>
        <v>0</v>
      </c>
      <c r="AH81" s="345" t="str">
        <f>IF(AH$8&lt;=$AJ$8,IF(OR(AH79="",AH80=""),"",AH80/AH79),"")</f>
        <v/>
      </c>
      <c r="AI81" s="345" t="str">
        <f t="shared" ref="AI81:AO81" si="135">IF(AI$8&lt;=$AJ$8,IF(OR(AI79="",AI80=""),"",AI80/AI79),"")</f>
        <v/>
      </c>
      <c r="AJ81" s="626" t="str">
        <f t="shared" si="135"/>
        <v/>
      </c>
      <c r="AK81" s="345" t="str">
        <f t="shared" si="135"/>
        <v/>
      </c>
      <c r="AL81" s="345" t="str">
        <f t="shared" si="135"/>
        <v/>
      </c>
      <c r="AM81" s="345" t="str">
        <f t="shared" si="135"/>
        <v/>
      </c>
      <c r="AN81" s="345" t="str">
        <f t="shared" si="135"/>
        <v/>
      </c>
      <c r="AO81" s="345" t="str">
        <f t="shared" si="135"/>
        <v/>
      </c>
      <c r="AP81" s="345" t="str">
        <f>IF(AP$5&lt;=$AJ$5,IF(OR(AP79="",AP80=""),"",AP80/AP79),"")</f>
        <v/>
      </c>
      <c r="AQ81" s="345" t="str">
        <f t="shared" ref="AQ81" si="136">IF(AQ$5&lt;=$AJ$5,IF(OR(AQ79="",AQ80=""),"",AQ80/AQ79),"")</f>
        <v/>
      </c>
      <c r="AR81" s="345" t="str">
        <f t="shared" ref="AR81" si="137">IF(AR$5&lt;=$AJ$5,IF(OR(AR79="",AR80=""),"",AR80/AR79),"")</f>
        <v/>
      </c>
      <c r="AS81" s="609" t="str">
        <f t="shared" ref="AS81" si="138">IF(AS$5&lt;=$AJ$5,IF(OR(AS79="",AS80=""),"",AS80/AS79),"")</f>
        <v/>
      </c>
      <c r="AT81" s="416"/>
      <c r="AU81" s="366"/>
      <c r="AV81" s="364"/>
      <c r="AW81" s="364"/>
      <c r="AX81" s="364"/>
      <c r="AY81" s="364"/>
      <c r="AZ81" s="364"/>
      <c r="BA81" s="364"/>
      <c r="BB81" s="651"/>
      <c r="BC81" s="651"/>
      <c r="BD81" s="364"/>
      <c r="BE81" s="364"/>
      <c r="BF81" s="364"/>
      <c r="BG81" s="364"/>
      <c r="BH81" s="364"/>
      <c r="BI81" s="364"/>
      <c r="BJ81" s="364"/>
      <c r="BK81" s="364"/>
      <c r="BL81" s="364"/>
      <c r="BM81" s="364"/>
      <c r="BN81" s="364"/>
      <c r="BO81" s="364"/>
      <c r="BP81" s="364"/>
      <c r="BQ81" s="364"/>
    </row>
    <row r="82" spans="1:71" ht="45.75" customHeight="1" x14ac:dyDescent="0.25">
      <c r="A82" s="460" t="s">
        <v>240</v>
      </c>
      <c r="B82" s="461" t="s">
        <v>112</v>
      </c>
      <c r="C82" s="462">
        <v>0.7</v>
      </c>
      <c r="D82" s="463" t="s">
        <v>113</v>
      </c>
      <c r="E82" s="460" t="s">
        <v>305</v>
      </c>
      <c r="F82" s="461" t="s">
        <v>312</v>
      </c>
      <c r="G82" s="461" t="s">
        <v>342</v>
      </c>
      <c r="H82" s="615" t="s">
        <v>547</v>
      </c>
      <c r="I82" s="615" t="s">
        <v>552</v>
      </c>
      <c r="J82" s="461" t="s">
        <v>38</v>
      </c>
      <c r="K82" s="487">
        <v>81</v>
      </c>
      <c r="L82" s="487">
        <v>15</v>
      </c>
      <c r="M82" s="487">
        <v>23</v>
      </c>
      <c r="N82" s="487">
        <v>40</v>
      </c>
      <c r="O82" s="487">
        <v>3</v>
      </c>
      <c r="P82" s="622" t="s">
        <v>519</v>
      </c>
      <c r="Q82" s="463" t="s">
        <v>200</v>
      </c>
      <c r="R82" s="460" t="s">
        <v>92</v>
      </c>
      <c r="S82" s="465" t="s">
        <v>40</v>
      </c>
      <c r="T82" s="465" t="s">
        <v>41</v>
      </c>
      <c r="U82" s="466"/>
      <c r="V82" s="466"/>
      <c r="W82" s="466"/>
      <c r="X82" s="466"/>
      <c r="Y82" s="466"/>
      <c r="Z82" s="466">
        <v>1</v>
      </c>
      <c r="AA82" s="466"/>
      <c r="AB82" s="466"/>
      <c r="AC82" s="466"/>
      <c r="AD82" s="466"/>
      <c r="AE82" s="466"/>
      <c r="AF82" s="488"/>
      <c r="AG82" s="468">
        <f>SUM(U82:AF82)</f>
        <v>1</v>
      </c>
      <c r="AH82" s="34" t="str">
        <f>IF(AH$5&lt;=$U$8,IF(SUM($U82:U82)=0,"",SUM($U82:U82)),"")</f>
        <v/>
      </c>
      <c r="AI82" s="34" t="str">
        <f>IF(AI$5&lt;=$U$8,IF(SUM($U82:V82)=0,"",SUM($U82:V82)),"")</f>
        <v/>
      </c>
      <c r="AJ82" s="34" t="str">
        <f>IF(AJ$5&lt;=$U$8,IF(SUM($U82:W82)=0,"",SUM($U82:W82)),"")</f>
        <v/>
      </c>
      <c r="AK82" s="34" t="str">
        <f>IF(AK$5&lt;=$U$8,IF(SUM($U82:X82)=0,"",SUM($U82:X82)),"")</f>
        <v/>
      </c>
      <c r="AL82" s="34" t="str">
        <f>IF(AL$5&lt;=$U$8,IF(SUM($U82:Y82)=0,"",SUM($U82:Y82)),"")</f>
        <v/>
      </c>
      <c r="AM82" s="34">
        <f>IF(AM$5&lt;=$U$8,IF(SUM($U82:Z82)=0,"",SUM($U82:Z82)),"")</f>
        <v>1</v>
      </c>
      <c r="AN82" s="34">
        <f>IF(AN$5&lt;=$U$8,IF(SUM($U82:AA82)=0,"",SUM($U82:AA82)),"")</f>
        <v>1</v>
      </c>
      <c r="AO82" s="34">
        <f>IF(AO$5&lt;=$U$8,IF(SUM($U82:AB82)=0,"",SUM($U82:AB82)),"")</f>
        <v>1</v>
      </c>
      <c r="AP82" s="34">
        <f>IF(AP$8&lt;=$U$8,IF(SUM($U82:AC82)=0,"",SUM($U82:AC82)),"")</f>
        <v>1</v>
      </c>
      <c r="AQ82" s="34">
        <f>IF(AQ$5&lt;=$U$8,IF(SUM($U82:AD82)=0,"",SUM($U82:AD82)),"")</f>
        <v>1</v>
      </c>
      <c r="AR82" s="34">
        <f>IF(AR$5&lt;=$U$8,IF(SUM($U82:AE82)=0,"",SUM($U82:AE82)),"")</f>
        <v>1</v>
      </c>
      <c r="AS82" s="608">
        <f>IF(AS$5&lt;=$U$8,IF(SUM($U82:AF82)=0,"",SUM($U82:AF82)),"")</f>
        <v>1</v>
      </c>
      <c r="AT82" s="415"/>
      <c r="AU82" s="366"/>
      <c r="AV82" s="364"/>
      <c r="AW82" s="364"/>
      <c r="AX82" s="364"/>
      <c r="AY82" s="364"/>
      <c r="AZ82" s="364"/>
      <c r="BA82" s="364"/>
      <c r="BB82" s="651"/>
      <c r="BC82" s="651"/>
      <c r="BD82" s="364"/>
      <c r="BE82" s="364"/>
      <c r="BF82" s="364"/>
      <c r="BG82" s="364"/>
      <c r="BH82" s="364"/>
      <c r="BI82" s="364"/>
      <c r="BJ82" s="364"/>
      <c r="BK82" s="364"/>
      <c r="BL82" s="364"/>
      <c r="BM82" s="364"/>
      <c r="BN82" s="364"/>
      <c r="BO82" s="364"/>
      <c r="BP82" s="364"/>
      <c r="BQ82" s="364"/>
    </row>
    <row r="83" spans="1:71" ht="45.75" customHeight="1" x14ac:dyDescent="0.25">
      <c r="A83" s="350" t="s">
        <v>240</v>
      </c>
      <c r="B83" s="424" t="s">
        <v>112</v>
      </c>
      <c r="C83" s="432">
        <v>0.7</v>
      </c>
      <c r="D83" s="359" t="s">
        <v>113</v>
      </c>
      <c r="E83" s="350" t="s">
        <v>305</v>
      </c>
      <c r="F83" s="424" t="s">
        <v>312</v>
      </c>
      <c r="G83" s="424" t="s">
        <v>342</v>
      </c>
      <c r="H83" s="615" t="s">
        <v>547</v>
      </c>
      <c r="I83" s="615" t="s">
        <v>552</v>
      </c>
      <c r="J83" s="424" t="s">
        <v>38</v>
      </c>
      <c r="K83" s="445">
        <v>81</v>
      </c>
      <c r="L83" s="445">
        <v>15</v>
      </c>
      <c r="M83" s="445">
        <v>23</v>
      </c>
      <c r="N83" s="445">
        <v>40</v>
      </c>
      <c r="O83" s="445">
        <v>3</v>
      </c>
      <c r="P83" s="622" t="s">
        <v>519</v>
      </c>
      <c r="Q83" s="359" t="s">
        <v>200</v>
      </c>
      <c r="R83" s="350" t="s">
        <v>92</v>
      </c>
      <c r="S83" s="7" t="s">
        <v>40</v>
      </c>
      <c r="T83" s="7" t="s">
        <v>42</v>
      </c>
      <c r="U83" s="15">
        <v>0</v>
      </c>
      <c r="V83" s="15">
        <v>0</v>
      </c>
      <c r="W83" s="15">
        <v>0</v>
      </c>
      <c r="X83" s="15">
        <v>0</v>
      </c>
      <c r="Y83" s="15">
        <v>0</v>
      </c>
      <c r="Z83" s="15">
        <v>1</v>
      </c>
      <c r="AA83" s="15"/>
      <c r="AB83" s="15"/>
      <c r="AC83" s="15"/>
      <c r="AD83" s="15"/>
      <c r="AE83" s="15"/>
      <c r="AF83" s="14"/>
      <c r="AG83" s="469">
        <f>SUM(U83:AF83)</f>
        <v>1</v>
      </c>
      <c r="AH83" s="34" t="str">
        <f>IF(AH$5&lt;=$U$8,IF(SUM($U83:U83)=0,"",SUM($U83:U83)),"")</f>
        <v/>
      </c>
      <c r="AI83" s="34" t="str">
        <f>IF(AI$5&lt;=$U$8,IF(SUM($U83:V83)=0,"",SUM($U83:V83)),"")</f>
        <v/>
      </c>
      <c r="AJ83" s="34" t="str">
        <f>IF(AJ$5&lt;=$U$8,IF(SUM($U83:W83)=0,"",SUM($U83:W83)),"")</f>
        <v/>
      </c>
      <c r="AK83" s="34" t="str">
        <f>IF(AK$5&lt;=$U$8,IF(SUM($U83:X83)=0,"",SUM($U83:X83)),"")</f>
        <v/>
      </c>
      <c r="AL83" s="34" t="str">
        <f>IF(AL$5&lt;=$U$8,IF(SUM($U83:Y83)=0,"",SUM($U83:Y83)),"")</f>
        <v/>
      </c>
      <c r="AM83" s="34">
        <f>IF(AM$5&lt;=$U$8,IF(SUM($U83:Z83)=0,"",SUM($U83:Z83)),"")</f>
        <v>1</v>
      </c>
      <c r="AN83" s="34">
        <f>IF(AN$5&lt;=$U$8,IF(SUM($U83:AA83)=0,"",SUM($U83:AA83)),"")</f>
        <v>1</v>
      </c>
      <c r="AO83" s="34">
        <f>IF(AO$5&lt;=$U$8,IF(SUM($U83:AB83)=0,"",SUM($U83:AB83)),"")</f>
        <v>1</v>
      </c>
      <c r="AP83" s="34">
        <f>IF(AP$5&lt;=$U$8,IF(SUM($U83:AC83)=0,"",SUM($U83:AC83)),"")</f>
        <v>1</v>
      </c>
      <c r="AQ83" s="34">
        <f>IF(AQ$5&lt;=$U$8,IF(SUM($U83:AD83)=0,"",SUM($U83:AD83)),"")</f>
        <v>1</v>
      </c>
      <c r="AR83" s="34">
        <f>IF(AR$5&lt;=$U$8,IF(SUM($U83:AE83)=0,"",SUM($U83:AE83)),"")</f>
        <v>1</v>
      </c>
      <c r="AS83" s="608">
        <f>IF(AS$5&lt;=$U$8,IF(SUM($U83:AF83)=0,"",SUM($U83:AF83)),"")</f>
        <v>1</v>
      </c>
      <c r="AT83" s="412" t="s">
        <v>387</v>
      </c>
      <c r="AU83" s="34" t="s">
        <v>388</v>
      </c>
      <c r="AV83" s="412" t="s">
        <v>387</v>
      </c>
      <c r="AW83" s="34" t="s">
        <v>388</v>
      </c>
      <c r="AX83" s="592" t="s">
        <v>387</v>
      </c>
      <c r="AY83" s="592" t="s">
        <v>475</v>
      </c>
      <c r="AZ83" s="629" t="s">
        <v>387</v>
      </c>
      <c r="BA83" s="17" t="s">
        <v>449</v>
      </c>
      <c r="BB83" s="17" t="s">
        <v>387</v>
      </c>
      <c r="BC83" s="17" t="s">
        <v>449</v>
      </c>
      <c r="BD83" s="664" t="s">
        <v>686</v>
      </c>
      <c r="BE83" s="664" t="s">
        <v>687</v>
      </c>
      <c r="BF83" s="364"/>
      <c r="BG83" s="364"/>
      <c r="BH83" s="364"/>
      <c r="BI83" s="364"/>
      <c r="BJ83" s="364"/>
      <c r="BK83" s="364"/>
      <c r="BL83" s="364"/>
      <c r="BM83" s="364"/>
      <c r="BN83" s="364"/>
      <c r="BO83" s="364"/>
      <c r="BP83" s="364"/>
      <c r="BQ83" s="364"/>
    </row>
    <row r="84" spans="1:71" ht="45.75" customHeight="1" thickBot="1" x14ac:dyDescent="0.3">
      <c r="A84" s="350" t="s">
        <v>240</v>
      </c>
      <c r="B84" s="424" t="s">
        <v>112</v>
      </c>
      <c r="C84" s="432">
        <v>0.7</v>
      </c>
      <c r="D84" s="359" t="s">
        <v>113</v>
      </c>
      <c r="E84" s="350" t="s">
        <v>305</v>
      </c>
      <c r="F84" s="424" t="s">
        <v>312</v>
      </c>
      <c r="G84" s="424" t="s">
        <v>342</v>
      </c>
      <c r="H84" s="615" t="s">
        <v>547</v>
      </c>
      <c r="I84" s="615" t="s">
        <v>552</v>
      </c>
      <c r="J84" s="424" t="s">
        <v>38</v>
      </c>
      <c r="K84" s="445">
        <v>81</v>
      </c>
      <c r="L84" s="445">
        <v>15</v>
      </c>
      <c r="M84" s="445">
        <v>23</v>
      </c>
      <c r="N84" s="445">
        <v>40</v>
      </c>
      <c r="O84" s="445">
        <v>3</v>
      </c>
      <c r="P84" s="622" t="s">
        <v>519</v>
      </c>
      <c r="Q84" s="359" t="s">
        <v>200</v>
      </c>
      <c r="R84" s="350" t="s">
        <v>92</v>
      </c>
      <c r="S84" s="7" t="s">
        <v>40</v>
      </c>
      <c r="T84" s="7" t="s">
        <v>43</v>
      </c>
      <c r="U84" s="275" t="str">
        <f t="shared" ref="U84:AF84" si="139">IF(U82=0,"",U83/U82)</f>
        <v/>
      </c>
      <c r="V84" s="275" t="str">
        <f t="shared" si="139"/>
        <v/>
      </c>
      <c r="W84" s="275" t="str">
        <f t="shared" si="139"/>
        <v/>
      </c>
      <c r="X84" s="275" t="str">
        <f t="shared" si="139"/>
        <v/>
      </c>
      <c r="Y84" s="275" t="str">
        <f t="shared" si="139"/>
        <v/>
      </c>
      <c r="Z84" s="275">
        <f t="shared" si="139"/>
        <v>1</v>
      </c>
      <c r="AA84" s="275" t="str">
        <f t="shared" si="139"/>
        <v/>
      </c>
      <c r="AB84" s="275" t="str">
        <f t="shared" si="139"/>
        <v/>
      </c>
      <c r="AC84" s="275" t="str">
        <f t="shared" si="139"/>
        <v/>
      </c>
      <c r="AD84" s="275" t="str">
        <f t="shared" si="139"/>
        <v/>
      </c>
      <c r="AE84" s="275" t="str">
        <f t="shared" si="139"/>
        <v/>
      </c>
      <c r="AF84" s="275" t="str">
        <f t="shared" si="139"/>
        <v/>
      </c>
      <c r="AG84" s="482">
        <f t="shared" ref="AG84" si="140">IF(AG82=0,"",AG83/AG82)</f>
        <v>1</v>
      </c>
      <c r="AH84" s="345" t="str">
        <f>IF(AH$8&lt;=$AJ$8,IF(OR(AH82="",AH83=""),"",AH83/AH82),"")</f>
        <v/>
      </c>
      <c r="AI84" s="345" t="str">
        <f t="shared" ref="AI84:AO84" si="141">IF(AI$8&lt;=$AJ$8,IF(OR(AI82="",AI83=""),"",AI83/AI82),"")</f>
        <v/>
      </c>
      <c r="AJ84" s="345" t="str">
        <f t="shared" si="141"/>
        <v/>
      </c>
      <c r="AK84" s="345" t="str">
        <f t="shared" si="141"/>
        <v/>
      </c>
      <c r="AL84" s="345" t="str">
        <f t="shared" si="141"/>
        <v/>
      </c>
      <c r="AM84" s="345">
        <f t="shared" si="141"/>
        <v>1</v>
      </c>
      <c r="AN84" s="345">
        <f t="shared" si="141"/>
        <v>1</v>
      </c>
      <c r="AO84" s="345">
        <f t="shared" si="141"/>
        <v>1</v>
      </c>
      <c r="AP84" s="345">
        <f>IF(AP$5&lt;=$AJ$5,IF(OR(AP82="",AP83=""),"",AP83/AP82),"")</f>
        <v>1</v>
      </c>
      <c r="AQ84" s="345">
        <f t="shared" ref="AQ84" si="142">IF(AQ$5&lt;=$AJ$5,IF(OR(AQ82="",AQ83=""),"",AQ83/AQ82),"")</f>
        <v>1</v>
      </c>
      <c r="AR84" s="345">
        <f t="shared" ref="AR84" si="143">IF(AR$5&lt;=$AJ$5,IF(OR(AR82="",AR83=""),"",AR83/AR82),"")</f>
        <v>1</v>
      </c>
      <c r="AS84" s="609">
        <f t="shared" ref="AS84" si="144">IF(AS$5&lt;=$AJ$5,IF(OR(AS82="",AS83=""),"",AS83/AS82),"")</f>
        <v>1</v>
      </c>
      <c r="AT84" s="415"/>
      <c r="AU84" s="366"/>
      <c r="AV84" s="364"/>
      <c r="AW84" s="364"/>
      <c r="AX84" s="364"/>
      <c r="AY84" s="364"/>
      <c r="AZ84" s="364"/>
      <c r="BA84" s="364"/>
      <c r="BB84" s="651"/>
      <c r="BC84" s="651"/>
      <c r="BD84" s="364"/>
      <c r="BE84" s="364"/>
      <c r="BF84" s="364"/>
      <c r="BG84" s="364"/>
      <c r="BH84" s="364"/>
      <c r="BI84" s="364"/>
      <c r="BJ84" s="364"/>
      <c r="BK84" s="364"/>
      <c r="BL84" s="364"/>
      <c r="BM84" s="364"/>
      <c r="BN84" s="364"/>
      <c r="BO84" s="364"/>
      <c r="BP84" s="364"/>
      <c r="BQ84" s="364"/>
    </row>
    <row r="85" spans="1:71" ht="45.75" customHeight="1" x14ac:dyDescent="0.25">
      <c r="A85" s="350" t="s">
        <v>240</v>
      </c>
      <c r="B85" s="424" t="s">
        <v>112</v>
      </c>
      <c r="C85" s="432">
        <v>0.7</v>
      </c>
      <c r="D85" s="359" t="s">
        <v>113</v>
      </c>
      <c r="E85" s="350" t="s">
        <v>305</v>
      </c>
      <c r="F85" s="424" t="s">
        <v>312</v>
      </c>
      <c r="G85" s="424" t="s">
        <v>342</v>
      </c>
      <c r="H85" s="615" t="s">
        <v>547</v>
      </c>
      <c r="I85" s="615" t="s">
        <v>552</v>
      </c>
      <c r="J85" s="424" t="s">
        <v>38</v>
      </c>
      <c r="K85" s="445">
        <v>81</v>
      </c>
      <c r="L85" s="445">
        <v>15</v>
      </c>
      <c r="M85" s="445">
        <v>23</v>
      </c>
      <c r="N85" s="445">
        <v>40</v>
      </c>
      <c r="O85" s="445">
        <v>3</v>
      </c>
      <c r="P85" s="622" t="s">
        <v>519</v>
      </c>
      <c r="Q85" s="359" t="s">
        <v>200</v>
      </c>
      <c r="R85" s="350" t="s">
        <v>92</v>
      </c>
      <c r="S85" s="7" t="s">
        <v>44</v>
      </c>
      <c r="T85" s="7" t="s">
        <v>41</v>
      </c>
      <c r="U85" s="15"/>
      <c r="V85" s="15"/>
      <c r="W85" s="15"/>
      <c r="X85" s="15">
        <v>1</v>
      </c>
      <c r="Y85" s="15"/>
      <c r="Z85" s="15"/>
      <c r="AA85" s="15"/>
      <c r="AB85" s="15"/>
      <c r="AC85" s="14"/>
      <c r="AD85" s="14"/>
      <c r="AE85" s="14"/>
      <c r="AF85" s="14"/>
      <c r="AG85" s="468">
        <f>SUM(U85:AF85)</f>
        <v>1</v>
      </c>
      <c r="AH85" s="34" t="str">
        <f>IF(AH$5&lt;=$U$8,IF(SUM($U85:U85)=0,"",SUM($U85:U85)),"")</f>
        <v/>
      </c>
      <c r="AI85" s="34" t="str">
        <f>IF(AI$5&lt;=$U$8,IF(SUM($U85:V85)=0,"",SUM($U85:V85)),"")</f>
        <v/>
      </c>
      <c r="AJ85" s="34" t="str">
        <f>IF(AJ$5&lt;=$U$8,IF(SUM($U85:W85)=0,"",SUM($U85:W85)),"")</f>
        <v/>
      </c>
      <c r="AK85" s="34">
        <f>IF(AK$5&lt;=$U$8,IF(SUM($U85:X85)=0,"",SUM($U85:X85)),"")</f>
        <v>1</v>
      </c>
      <c r="AL85" s="34">
        <f>IF(AL$5&lt;=$U$8,IF(SUM($U85:Y85)=0,"",SUM($U85:Y85)),"")</f>
        <v>1</v>
      </c>
      <c r="AM85" s="34">
        <f>IF(AM$5&lt;=$U$8,IF(SUM($U85:Z85)=0,"",SUM($U85:Z85)),"")</f>
        <v>1</v>
      </c>
      <c r="AN85" s="34">
        <f>IF(AN$5&lt;=$U$8,IF(SUM($U85:AA85)=0,"",SUM($U85:AA85)),"")</f>
        <v>1</v>
      </c>
      <c r="AO85" s="34">
        <f>IF(AO$5&lt;=$U$8,IF(SUM($U85:AB85)=0,"",SUM($U85:AB85)),"")</f>
        <v>1</v>
      </c>
      <c r="AP85" s="34">
        <f>IF(AP$8&lt;=$U$8,IF(SUM($U85:AC85)=0,"",SUM($U85:AC85)),"")</f>
        <v>1</v>
      </c>
      <c r="AQ85" s="34">
        <f>IF(AQ$5&lt;=$U$8,IF(SUM($U85:AD85)=0,"",SUM($U85:AD85)),"")</f>
        <v>1</v>
      </c>
      <c r="AR85" s="34">
        <f>IF(AR$5&lt;=$U$8,IF(SUM($U85:AE85)=0,"",SUM($U85:AE85)),"")</f>
        <v>1</v>
      </c>
      <c r="AS85" s="608">
        <f>IF(AS$5&lt;=$U$8,IF(SUM($U85:AF85)=0,"",SUM($U85:AF85)),"")</f>
        <v>1</v>
      </c>
      <c r="AT85" s="416"/>
      <c r="AU85" s="12"/>
      <c r="AV85" s="364"/>
      <c r="AW85" s="364"/>
      <c r="AX85" s="364"/>
      <c r="AY85" s="364"/>
      <c r="AZ85" s="364"/>
      <c r="BA85" s="364"/>
      <c r="BB85" s="651"/>
      <c r="BC85" s="651"/>
      <c r="BD85" s="364"/>
      <c r="BE85" s="364"/>
      <c r="BF85" s="364"/>
      <c r="BG85" s="364"/>
      <c r="BH85" s="364"/>
      <c r="BI85" s="364"/>
      <c r="BJ85" s="364"/>
      <c r="BK85" s="364"/>
      <c r="BL85" s="364"/>
      <c r="BM85" s="364"/>
      <c r="BN85" s="364"/>
      <c r="BO85" s="364"/>
      <c r="BP85" s="364"/>
      <c r="BQ85" s="364"/>
    </row>
    <row r="86" spans="1:71" ht="45.75" customHeight="1" x14ac:dyDescent="0.25">
      <c r="A86" s="350" t="s">
        <v>240</v>
      </c>
      <c r="B86" s="424" t="s">
        <v>112</v>
      </c>
      <c r="C86" s="432">
        <v>0.7</v>
      </c>
      <c r="D86" s="359" t="s">
        <v>113</v>
      </c>
      <c r="E86" s="350" t="s">
        <v>305</v>
      </c>
      <c r="F86" s="424" t="s">
        <v>312</v>
      </c>
      <c r="G86" s="424" t="s">
        <v>342</v>
      </c>
      <c r="H86" s="615" t="s">
        <v>547</v>
      </c>
      <c r="I86" s="615" t="s">
        <v>552</v>
      </c>
      <c r="J86" s="424" t="s">
        <v>38</v>
      </c>
      <c r="K86" s="445">
        <v>81</v>
      </c>
      <c r="L86" s="445">
        <v>15</v>
      </c>
      <c r="M86" s="445">
        <v>23</v>
      </c>
      <c r="N86" s="445">
        <v>40</v>
      </c>
      <c r="O86" s="445">
        <v>3</v>
      </c>
      <c r="P86" s="622" t="s">
        <v>519</v>
      </c>
      <c r="Q86" s="359" t="s">
        <v>200</v>
      </c>
      <c r="R86" s="350" t="s">
        <v>92</v>
      </c>
      <c r="S86" s="7" t="s">
        <v>44</v>
      </c>
      <c r="T86" s="7" t="s">
        <v>42</v>
      </c>
      <c r="U86" s="15"/>
      <c r="V86" s="15">
        <v>0</v>
      </c>
      <c r="W86" s="15"/>
      <c r="X86" s="34">
        <v>1</v>
      </c>
      <c r="Y86" s="15"/>
      <c r="Z86" s="15">
        <v>0</v>
      </c>
      <c r="AA86" s="15"/>
      <c r="AB86" s="15"/>
      <c r="AC86" s="15"/>
      <c r="AD86" s="15"/>
      <c r="AE86" s="15"/>
      <c r="AF86" s="14"/>
      <c r="AG86" s="469">
        <f>SUM(U86:AF86)</f>
        <v>1</v>
      </c>
      <c r="AH86" s="34" t="str">
        <f>IF(AH$5&lt;=$U$8,IF(SUM($U86:U86)=0,"",SUM($U86:U86)),"")</f>
        <v/>
      </c>
      <c r="AI86" s="34" t="str">
        <f>IF(AI$5&lt;=$U$8,IF(SUM($U86:V86)=0,"",SUM($U86:V86)),"")</f>
        <v/>
      </c>
      <c r="AJ86" s="34" t="str">
        <f>IF(AJ$5&lt;=$U$8,IF(SUM($U86:W86)=0,"",SUM($U86:W86)),"")</f>
        <v/>
      </c>
      <c r="AK86" s="34">
        <f>IF(AK$5&lt;=$U$8,IF(SUM($U86:X86)=0,"",SUM($U86:X86)),"")</f>
        <v>1</v>
      </c>
      <c r="AL86" s="34">
        <f>IF(AL$5&lt;=$U$8,IF(SUM($U86:Y86)=0,"",SUM($U86:Y86)),"")</f>
        <v>1</v>
      </c>
      <c r="AM86" s="34">
        <f>IF(AM$5&lt;=$U$8,IF(SUM($U86:Z86)=0,"",SUM($U86:Z86)),"")</f>
        <v>1</v>
      </c>
      <c r="AN86" s="34">
        <f>IF(AN$5&lt;=$U$8,IF(SUM($U86:AA86)=0,"",SUM($U86:AA86)),"")</f>
        <v>1</v>
      </c>
      <c r="AO86" s="34">
        <f>IF(AO$5&lt;=$U$8,IF(SUM($U86:AB86)=0,"",SUM($U86:AB86)),"")</f>
        <v>1</v>
      </c>
      <c r="AP86" s="34">
        <f>IF(AP$5&lt;=$U$8,IF(SUM($U86:AC86)=0,"",SUM($U86:AC86)),"")</f>
        <v>1</v>
      </c>
      <c r="AQ86" s="34">
        <f>IF(AQ$5&lt;=$U$8,IF(SUM($U86:AD86)=0,"",SUM($U86:AD86)),"")</f>
        <v>1</v>
      </c>
      <c r="AR86" s="34">
        <f>IF(AR$5&lt;=$U$8,IF(SUM($U86:AE86)=0,"",SUM($U86:AE86)),"")</f>
        <v>1</v>
      </c>
      <c r="AS86" s="608">
        <f>IF(AS$5&lt;=$U$8,IF(SUM($U86:AF86)=0,"",SUM($U86:AF86)),"")</f>
        <v>1</v>
      </c>
      <c r="AT86" s="416"/>
      <c r="AU86" s="12"/>
      <c r="AV86" s="364"/>
      <c r="AW86" s="364"/>
      <c r="AX86" s="364"/>
      <c r="AY86" s="415" t="s">
        <v>496</v>
      </c>
      <c r="AZ86" s="596" t="s">
        <v>606</v>
      </c>
      <c r="BA86" s="635" t="s">
        <v>607</v>
      </c>
      <c r="BB86" s="299"/>
      <c r="BC86" s="357"/>
      <c r="BD86" s="364"/>
      <c r="BE86" s="17"/>
      <c r="BF86" s="299"/>
      <c r="BG86" s="357"/>
      <c r="BH86" s="299"/>
      <c r="BI86" s="299"/>
      <c r="BJ86" s="299"/>
      <c r="BK86" s="299"/>
      <c r="BL86" s="299"/>
      <c r="BM86" s="299"/>
      <c r="BN86" s="299"/>
      <c r="BO86" s="299"/>
      <c r="BP86" s="299"/>
      <c r="BQ86" s="299"/>
    </row>
    <row r="87" spans="1:71" ht="45.75" customHeight="1" thickBot="1" x14ac:dyDescent="0.3">
      <c r="A87" s="350" t="s">
        <v>240</v>
      </c>
      <c r="B87" s="424" t="s">
        <v>112</v>
      </c>
      <c r="C87" s="432">
        <v>0.7</v>
      </c>
      <c r="D87" s="359" t="s">
        <v>113</v>
      </c>
      <c r="E87" s="350" t="s">
        <v>305</v>
      </c>
      <c r="F87" s="424" t="s">
        <v>312</v>
      </c>
      <c r="G87" s="424" t="s">
        <v>342</v>
      </c>
      <c r="H87" s="615" t="s">
        <v>547</v>
      </c>
      <c r="I87" s="615" t="s">
        <v>552</v>
      </c>
      <c r="J87" s="424" t="s">
        <v>38</v>
      </c>
      <c r="K87" s="445">
        <v>81</v>
      </c>
      <c r="L87" s="445">
        <v>15</v>
      </c>
      <c r="M87" s="445">
        <v>23</v>
      </c>
      <c r="N87" s="445">
        <v>40</v>
      </c>
      <c r="O87" s="445">
        <v>3</v>
      </c>
      <c r="P87" s="622" t="s">
        <v>519</v>
      </c>
      <c r="Q87" s="359" t="s">
        <v>200</v>
      </c>
      <c r="R87" s="350" t="s">
        <v>92</v>
      </c>
      <c r="S87" s="7" t="s">
        <v>44</v>
      </c>
      <c r="T87" s="7" t="s">
        <v>43</v>
      </c>
      <c r="U87" s="275" t="str">
        <f t="shared" ref="U87:AF87" si="145">IF(U85=0,"",U86/U85)</f>
        <v/>
      </c>
      <c r="V87" s="275" t="str">
        <f t="shared" si="145"/>
        <v/>
      </c>
      <c r="W87" s="275" t="str">
        <f t="shared" si="145"/>
        <v/>
      </c>
      <c r="X87" s="275">
        <f t="shared" si="145"/>
        <v>1</v>
      </c>
      <c r="Y87" s="275" t="str">
        <f t="shared" si="145"/>
        <v/>
      </c>
      <c r="Z87" s="275" t="str">
        <f t="shared" si="145"/>
        <v/>
      </c>
      <c r="AA87" s="275" t="str">
        <f t="shared" si="145"/>
        <v/>
      </c>
      <c r="AB87" s="275" t="str">
        <f t="shared" si="145"/>
        <v/>
      </c>
      <c r="AC87" s="275" t="str">
        <f t="shared" si="145"/>
        <v/>
      </c>
      <c r="AD87" s="275" t="str">
        <f t="shared" si="145"/>
        <v/>
      </c>
      <c r="AE87" s="275" t="str">
        <f t="shared" si="145"/>
        <v/>
      </c>
      <c r="AF87" s="275" t="str">
        <f t="shared" si="145"/>
        <v/>
      </c>
      <c r="AG87" s="482">
        <f t="shared" ref="AG87" si="146">IF(AG85=0,"",AG86/AG85)</f>
        <v>1</v>
      </c>
      <c r="AH87" s="345" t="str">
        <f>IF(AH$8&lt;=$AJ$8,IF(OR(AH85="",AH86=""),"",AH86/AH85),"")</f>
        <v/>
      </c>
      <c r="AI87" s="345" t="str">
        <f t="shared" ref="AI87:AO87" si="147">IF(AI$8&lt;=$AJ$8,IF(OR(AI85="",AI86=""),"",AI86/AI85),"")</f>
        <v/>
      </c>
      <c r="AJ87" s="626" t="str">
        <f t="shared" si="147"/>
        <v/>
      </c>
      <c r="AK87" s="345">
        <f t="shared" si="147"/>
        <v>1</v>
      </c>
      <c r="AL87" s="345">
        <f t="shared" si="147"/>
        <v>1</v>
      </c>
      <c r="AM87" s="345">
        <f t="shared" si="147"/>
        <v>1</v>
      </c>
      <c r="AN87" s="345">
        <f t="shared" si="147"/>
        <v>1</v>
      </c>
      <c r="AO87" s="345">
        <f t="shared" si="147"/>
        <v>1</v>
      </c>
      <c r="AP87" s="345">
        <f>IF(AP$5&lt;=$AJ$5,IF(OR(AP85="",AP86=""),"",AP86/AP85),"")</f>
        <v>1</v>
      </c>
      <c r="AQ87" s="345">
        <f t="shared" ref="AQ87" si="148">IF(AQ$5&lt;=$AJ$5,IF(OR(AQ85="",AQ86=""),"",AQ86/AQ85),"")</f>
        <v>1</v>
      </c>
      <c r="AR87" s="345">
        <f t="shared" ref="AR87" si="149">IF(AR$5&lt;=$AJ$5,IF(OR(AR85="",AR86=""),"",AR86/AR85),"")</f>
        <v>1</v>
      </c>
      <c r="AS87" s="609">
        <f t="shared" ref="AS87" si="150">IF(AS$5&lt;=$AJ$5,IF(OR(AS85="",AS86=""),"",AS86/AS85),"")</f>
        <v>1</v>
      </c>
      <c r="AT87" s="416"/>
      <c r="AU87" s="12"/>
      <c r="AV87" s="364"/>
      <c r="AW87" s="364"/>
      <c r="AX87" s="364"/>
      <c r="AY87" s="364"/>
      <c r="AZ87" s="364"/>
      <c r="BA87" s="364"/>
      <c r="BB87" s="651"/>
      <c r="BC87" s="651"/>
      <c r="BD87" s="364"/>
      <c r="BE87" s="364"/>
      <c r="BF87" s="364"/>
      <c r="BG87" s="364"/>
      <c r="BH87" s="364"/>
      <c r="BI87" s="364"/>
      <c r="BJ87" s="364"/>
      <c r="BK87" s="364"/>
      <c r="BL87" s="364"/>
      <c r="BM87" s="364"/>
      <c r="BN87" s="364"/>
      <c r="BO87" s="364"/>
      <c r="BP87" s="364"/>
      <c r="BQ87" s="364"/>
    </row>
    <row r="88" spans="1:71" ht="45.75" customHeight="1" x14ac:dyDescent="0.25">
      <c r="A88" s="350" t="s">
        <v>240</v>
      </c>
      <c r="B88" s="424" t="s">
        <v>112</v>
      </c>
      <c r="C88" s="432">
        <v>0.7</v>
      </c>
      <c r="D88" s="359" t="s">
        <v>113</v>
      </c>
      <c r="E88" s="350" t="s">
        <v>305</v>
      </c>
      <c r="F88" s="424" t="s">
        <v>312</v>
      </c>
      <c r="G88" s="424" t="s">
        <v>342</v>
      </c>
      <c r="H88" s="615" t="s">
        <v>547</v>
      </c>
      <c r="I88" s="615" t="s">
        <v>552</v>
      </c>
      <c r="J88" s="424" t="s">
        <v>38</v>
      </c>
      <c r="K88" s="445">
        <v>81</v>
      </c>
      <c r="L88" s="445">
        <v>15</v>
      </c>
      <c r="M88" s="445">
        <v>23</v>
      </c>
      <c r="N88" s="445">
        <v>40</v>
      </c>
      <c r="O88" s="445">
        <v>3</v>
      </c>
      <c r="P88" s="622" t="s">
        <v>519</v>
      </c>
      <c r="Q88" s="359" t="s">
        <v>200</v>
      </c>
      <c r="R88" s="350" t="s">
        <v>92</v>
      </c>
      <c r="S88" s="7" t="s">
        <v>45</v>
      </c>
      <c r="T88" s="7" t="s">
        <v>41</v>
      </c>
      <c r="U88" s="15"/>
      <c r="V88" s="15"/>
      <c r="W88" s="15"/>
      <c r="X88" s="15"/>
      <c r="Y88" s="15"/>
      <c r="Z88" s="15">
        <v>1</v>
      </c>
      <c r="AA88" s="15"/>
      <c r="AB88" s="15"/>
      <c r="AC88" s="15"/>
      <c r="AD88" s="15"/>
      <c r="AE88" s="34" t="s">
        <v>46</v>
      </c>
      <c r="AF88" s="14"/>
      <c r="AG88" s="468">
        <f>SUM(U88:AF88)</f>
        <v>1</v>
      </c>
      <c r="AH88" s="34" t="str">
        <f>IF(AH$5&lt;=$U$8,IF(SUM($U88:U88)=0,"",SUM($U88:U88)),"")</f>
        <v/>
      </c>
      <c r="AI88" s="34" t="str">
        <f>IF(AI$5&lt;=$U$8,IF(SUM($U88:V88)=0,"",SUM($U88:V88)),"")</f>
        <v/>
      </c>
      <c r="AJ88" s="34" t="str">
        <f>IF(AJ$5&lt;=$U$8,IF(SUM($U88:W88)=0,"",SUM($U88:W88)),"")</f>
        <v/>
      </c>
      <c r="AK88" s="34" t="str">
        <f>IF(AK$5&lt;=$U$8,IF(SUM($U88:X88)=0,"",SUM($U88:X88)),"")</f>
        <v/>
      </c>
      <c r="AL88" s="34" t="str">
        <f>IF(AL$5&lt;=$U$8,IF(SUM($U88:Y88)=0,"",SUM($U88:Y88)),"")</f>
        <v/>
      </c>
      <c r="AM88" s="34">
        <f>IF(AM$5&lt;=$U$8,IF(SUM($U88:Z88)=0,"",SUM($U88:Z88)),"")</f>
        <v>1</v>
      </c>
      <c r="AN88" s="34">
        <f>IF(AN$5&lt;=$U$8,IF(SUM($U88:AA88)=0,"",SUM($U88:AA88)),"")</f>
        <v>1</v>
      </c>
      <c r="AO88" s="34">
        <f>IF(AO$5&lt;=$U$8,IF(SUM($U88:AB88)=0,"",SUM($U88:AB88)),"")</f>
        <v>1</v>
      </c>
      <c r="AP88" s="34">
        <f>IF(AP$8&lt;=$U$8,IF(SUM($U88:AC88)=0,"",SUM($U88:AC88)),"")</f>
        <v>1</v>
      </c>
      <c r="AQ88" s="34">
        <f>IF(AQ$5&lt;=$U$8,IF(SUM($U88:AD88)=0,"",SUM($U88:AD88)),"")</f>
        <v>1</v>
      </c>
      <c r="AR88" s="34">
        <f>IF(AR$5&lt;=$U$8,IF(SUM($U88:AE88)=0,"",SUM($U88:AE88)),"")</f>
        <v>1</v>
      </c>
      <c r="AS88" s="608">
        <f>IF(AS$5&lt;=$U$8,IF(SUM($U88:AF88)=0,"",SUM($U88:AF88)),"")</f>
        <v>1</v>
      </c>
      <c r="AT88" s="416"/>
      <c r="AU88" s="12"/>
      <c r="AV88" s="364"/>
      <c r="AW88" s="364"/>
      <c r="AX88" s="364"/>
      <c r="AY88" s="364"/>
      <c r="AZ88" s="364"/>
      <c r="BA88" s="364"/>
      <c r="BB88" s="651"/>
      <c r="BC88" s="651"/>
      <c r="BD88" s="364"/>
      <c r="BE88" s="364"/>
      <c r="BF88" s="364"/>
      <c r="BG88" s="364"/>
      <c r="BH88" s="364"/>
      <c r="BI88" s="364"/>
      <c r="BJ88" s="364"/>
      <c r="BK88" s="364"/>
      <c r="BL88" s="364"/>
      <c r="BM88" s="364"/>
      <c r="BN88" s="364"/>
      <c r="BO88" s="364"/>
      <c r="BP88" s="364"/>
      <c r="BQ88" s="364"/>
    </row>
    <row r="89" spans="1:71" ht="45.75" customHeight="1" x14ac:dyDescent="0.25">
      <c r="A89" s="350" t="s">
        <v>240</v>
      </c>
      <c r="B89" s="424" t="s">
        <v>112</v>
      </c>
      <c r="C89" s="432">
        <v>0.7</v>
      </c>
      <c r="D89" s="359" t="s">
        <v>113</v>
      </c>
      <c r="E89" s="350" t="s">
        <v>305</v>
      </c>
      <c r="F89" s="424" t="s">
        <v>312</v>
      </c>
      <c r="G89" s="424" t="s">
        <v>342</v>
      </c>
      <c r="H89" s="615" t="s">
        <v>547</v>
      </c>
      <c r="I89" s="615" t="s">
        <v>552</v>
      </c>
      <c r="J89" s="424" t="s">
        <v>38</v>
      </c>
      <c r="K89" s="445">
        <v>81</v>
      </c>
      <c r="L89" s="445">
        <v>15</v>
      </c>
      <c r="M89" s="445">
        <v>23</v>
      </c>
      <c r="N89" s="445">
        <v>40</v>
      </c>
      <c r="O89" s="445">
        <v>3</v>
      </c>
      <c r="P89" s="622" t="s">
        <v>519</v>
      </c>
      <c r="Q89" s="359" t="s">
        <v>200</v>
      </c>
      <c r="R89" s="350" t="s">
        <v>92</v>
      </c>
      <c r="S89" s="7" t="s">
        <v>45</v>
      </c>
      <c r="T89" s="7" t="s">
        <v>42</v>
      </c>
      <c r="U89" s="15"/>
      <c r="V89" s="15">
        <v>0</v>
      </c>
      <c r="W89" s="15"/>
      <c r="X89" s="15"/>
      <c r="Y89" s="15"/>
      <c r="Z89" s="15">
        <v>0</v>
      </c>
      <c r="AA89" s="15"/>
      <c r="AB89" s="15"/>
      <c r="AC89" s="15"/>
      <c r="AD89" s="15"/>
      <c r="AE89" s="15"/>
      <c r="AF89" s="14"/>
      <c r="AG89" s="469">
        <f>SUM(U89:AF89)</f>
        <v>0</v>
      </c>
      <c r="AH89" s="34" t="str">
        <f>IF(AH$5&lt;=$U$8,IF(SUM($U89:U89)=0,"",SUM($U89:U89)),"")</f>
        <v/>
      </c>
      <c r="AI89" s="34" t="str">
        <f>IF(AI$5&lt;=$U$8,IF(SUM($U89:V89)=0,"",SUM($U89:V89)),"")</f>
        <v/>
      </c>
      <c r="AJ89" s="34" t="str">
        <f>IF(AJ$5&lt;=$U$8,IF(SUM($U89:W89)=0,"",SUM($U89:W89)),"")</f>
        <v/>
      </c>
      <c r="AK89" s="34" t="str">
        <f>IF(AK$5&lt;=$U$8,IF(SUM($U89:X89)=0,"",SUM($U89:X89)),"")</f>
        <v/>
      </c>
      <c r="AL89" s="34" t="str">
        <f>IF(AL$5&lt;=$U$8,IF(SUM($U89:Y89)=0,"",SUM($U89:Y89)),"")</f>
        <v/>
      </c>
      <c r="AM89" s="34" t="str">
        <f>IF(AM$5&lt;=$U$8,IF(SUM($U89:Z89)=0,"",SUM($U89:Z89)),"")</f>
        <v/>
      </c>
      <c r="AN89" s="34" t="str">
        <f>IF(AN$5&lt;=$U$8,IF(SUM($U89:AA89)=0,"",SUM($U89:AA89)),"")</f>
        <v/>
      </c>
      <c r="AO89" s="34" t="str">
        <f>IF(AO$5&lt;=$U$8,IF(SUM($U89:AB89)=0,"",SUM($U89:AB89)),"")</f>
        <v/>
      </c>
      <c r="AP89" s="34" t="str">
        <f>IF(AP$5&lt;=$U$8,IF(SUM($U89:AC89)=0,"",SUM($U89:AC89)),"")</f>
        <v/>
      </c>
      <c r="AQ89" s="34" t="str">
        <f>IF(AQ$5&lt;=$U$8,IF(SUM($U89:AD89)=0,"",SUM($U89:AD89)),"")</f>
        <v/>
      </c>
      <c r="AR89" s="34" t="str">
        <f>IF(AR$5&lt;=$U$8,IF(SUM($U89:AE89)=0,"",SUM($U89:AE89)),"")</f>
        <v/>
      </c>
      <c r="AS89" s="608" t="str">
        <f>IF(AS$5&lt;=$U$8,IF(SUM($U89:AF89)=0,"",SUM($U89:AF89)),"")</f>
        <v/>
      </c>
      <c r="AT89" s="416"/>
      <c r="AU89" s="12"/>
      <c r="AV89" s="364"/>
      <c r="AW89" s="364"/>
      <c r="AX89" s="364"/>
      <c r="AY89" s="364"/>
      <c r="AZ89" s="364"/>
      <c r="BA89" s="364"/>
      <c r="BB89" s="651"/>
      <c r="BC89" s="651"/>
      <c r="BD89" s="364"/>
      <c r="BE89" s="364"/>
      <c r="BF89" s="364"/>
      <c r="BG89" s="364"/>
      <c r="BH89" s="364"/>
      <c r="BI89" s="364"/>
      <c r="BJ89" s="364"/>
      <c r="BK89" s="364"/>
      <c r="BL89" s="364"/>
      <c r="BM89" s="364"/>
      <c r="BN89" s="364"/>
      <c r="BO89" s="364"/>
      <c r="BP89" s="364"/>
      <c r="BQ89" s="364"/>
    </row>
    <row r="90" spans="1:71" ht="45.75" customHeight="1" thickBot="1" x14ac:dyDescent="0.3">
      <c r="A90" s="354" t="s">
        <v>240</v>
      </c>
      <c r="B90" s="347" t="s">
        <v>112</v>
      </c>
      <c r="C90" s="351">
        <v>0.7</v>
      </c>
      <c r="D90" s="356" t="s">
        <v>113</v>
      </c>
      <c r="E90" s="354" t="s">
        <v>305</v>
      </c>
      <c r="F90" s="347" t="s">
        <v>312</v>
      </c>
      <c r="G90" s="347" t="s">
        <v>342</v>
      </c>
      <c r="H90" s="615" t="s">
        <v>547</v>
      </c>
      <c r="I90" s="615" t="s">
        <v>552</v>
      </c>
      <c r="J90" s="347" t="s">
        <v>38</v>
      </c>
      <c r="K90" s="489">
        <v>81</v>
      </c>
      <c r="L90" s="489">
        <v>15</v>
      </c>
      <c r="M90" s="489">
        <v>23</v>
      </c>
      <c r="N90" s="489">
        <v>40</v>
      </c>
      <c r="O90" s="489">
        <v>3</v>
      </c>
      <c r="P90" s="622" t="s">
        <v>519</v>
      </c>
      <c r="Q90" s="356" t="s">
        <v>200</v>
      </c>
      <c r="R90" s="354" t="s">
        <v>92</v>
      </c>
      <c r="S90" s="471" t="s">
        <v>45</v>
      </c>
      <c r="T90" s="471" t="s">
        <v>43</v>
      </c>
      <c r="U90" s="275" t="str">
        <f t="shared" ref="U90:AF90" si="151">IF(U88=0,"",U89/U88)</f>
        <v/>
      </c>
      <c r="V90" s="275" t="str">
        <f t="shared" si="151"/>
        <v/>
      </c>
      <c r="W90" s="275" t="str">
        <f t="shared" si="151"/>
        <v/>
      </c>
      <c r="X90" s="275" t="str">
        <f t="shared" si="151"/>
        <v/>
      </c>
      <c r="Y90" s="275" t="str">
        <f t="shared" si="151"/>
        <v/>
      </c>
      <c r="Z90" s="275">
        <f t="shared" si="151"/>
        <v>0</v>
      </c>
      <c r="AA90" s="275" t="str">
        <f t="shared" si="151"/>
        <v/>
      </c>
      <c r="AB90" s="275" t="str">
        <f t="shared" si="151"/>
        <v/>
      </c>
      <c r="AC90" s="275" t="str">
        <f t="shared" si="151"/>
        <v/>
      </c>
      <c r="AD90" s="275" t="str">
        <f t="shared" si="151"/>
        <v/>
      </c>
      <c r="AE90" s="275" t="e">
        <f t="shared" si="151"/>
        <v>#VALUE!</v>
      </c>
      <c r="AF90" s="275" t="str">
        <f t="shared" si="151"/>
        <v/>
      </c>
      <c r="AG90" s="484">
        <f t="shared" ref="AG90" si="152">IF(AG88=0,"",AG89/AG88)</f>
        <v>0</v>
      </c>
      <c r="AH90" s="345" t="str">
        <f>IF(AH$8&lt;=$AJ$8,IF(OR(AH88="",AH89=""),"",AH89/AH88),"")</f>
        <v/>
      </c>
      <c r="AI90" s="345" t="str">
        <f t="shared" ref="AI90:AO90" si="153">IF(AI$8&lt;=$AJ$8,IF(OR(AI88="",AI89=""),"",AI89/AI88),"")</f>
        <v/>
      </c>
      <c r="AJ90" s="626" t="str">
        <f t="shared" si="153"/>
        <v/>
      </c>
      <c r="AK90" s="345" t="str">
        <f t="shared" si="153"/>
        <v/>
      </c>
      <c r="AL90" s="345" t="str">
        <f t="shared" si="153"/>
        <v/>
      </c>
      <c r="AM90" s="345" t="str">
        <f t="shared" si="153"/>
        <v/>
      </c>
      <c r="AN90" s="345" t="str">
        <f t="shared" si="153"/>
        <v/>
      </c>
      <c r="AO90" s="345" t="str">
        <f t="shared" si="153"/>
        <v/>
      </c>
      <c r="AP90" s="345" t="str">
        <f>IF(AP$5&lt;=$AJ$5,IF(OR(AP88="",AP89=""),"",AP89/AP88),"")</f>
        <v/>
      </c>
      <c r="AQ90" s="345" t="str">
        <f t="shared" ref="AQ90" si="154">IF(AQ$5&lt;=$AJ$5,IF(OR(AQ88="",AQ89=""),"",AQ89/AQ88),"")</f>
        <v/>
      </c>
      <c r="AR90" s="345" t="str">
        <f t="shared" ref="AR90" si="155">IF(AR$5&lt;=$AJ$5,IF(OR(AR88="",AR89=""),"",AR89/AR88),"")</f>
        <v/>
      </c>
      <c r="AS90" s="609" t="str">
        <f t="shared" ref="AS90" si="156">IF(AS$5&lt;=$AJ$5,IF(OR(AS88="",AS89=""),"",AS89/AS88),"")</f>
        <v/>
      </c>
      <c r="AT90" s="416"/>
      <c r="AU90" s="12"/>
      <c r="AV90" s="364"/>
      <c r="AW90" s="364"/>
      <c r="AX90" s="364"/>
      <c r="AY90" s="364"/>
      <c r="AZ90" s="364"/>
      <c r="BA90" s="364"/>
      <c r="BB90" s="651"/>
      <c r="BC90" s="651"/>
      <c r="BD90" s="364"/>
      <c r="BE90" s="364"/>
      <c r="BF90" s="364"/>
      <c r="BG90" s="364"/>
      <c r="BH90" s="364"/>
      <c r="BI90" s="364"/>
      <c r="BJ90" s="364"/>
      <c r="BK90" s="364"/>
      <c r="BL90" s="364"/>
      <c r="BM90" s="364"/>
      <c r="BN90" s="364"/>
      <c r="BO90" s="364"/>
      <c r="BP90" s="364"/>
      <c r="BQ90" s="364"/>
    </row>
    <row r="91" spans="1:71" ht="33.75" customHeight="1" x14ac:dyDescent="0.25">
      <c r="A91" s="457" t="s">
        <v>240</v>
      </c>
      <c r="B91" s="431" t="s">
        <v>112</v>
      </c>
      <c r="C91" s="435">
        <v>0.7</v>
      </c>
      <c r="D91" s="458" t="s">
        <v>114</v>
      </c>
      <c r="E91" s="457" t="s">
        <v>306</v>
      </c>
      <c r="F91" s="431" t="s">
        <v>307</v>
      </c>
      <c r="G91" s="431" t="s">
        <v>343</v>
      </c>
      <c r="H91" s="615" t="s">
        <v>547</v>
      </c>
      <c r="I91" s="617" t="s">
        <v>553</v>
      </c>
      <c r="J91" s="431" t="s">
        <v>38</v>
      </c>
      <c r="K91" s="444">
        <v>32</v>
      </c>
      <c r="L91" s="431">
        <v>32</v>
      </c>
      <c r="M91" s="444">
        <v>32</v>
      </c>
      <c r="N91" s="444">
        <v>32</v>
      </c>
      <c r="O91" s="444">
        <v>32</v>
      </c>
      <c r="P91" s="622" t="s">
        <v>519</v>
      </c>
      <c r="Q91" s="458" t="s">
        <v>201</v>
      </c>
      <c r="R91" s="457" t="s">
        <v>67</v>
      </c>
      <c r="S91" s="602" t="s">
        <v>263</v>
      </c>
      <c r="T91" s="486" t="s">
        <v>41</v>
      </c>
      <c r="U91" s="23">
        <v>32</v>
      </c>
      <c r="V91" s="23">
        <v>32</v>
      </c>
      <c r="W91" s="23">
        <v>32</v>
      </c>
      <c r="X91" s="23">
        <v>32</v>
      </c>
      <c r="Y91" s="23">
        <v>32</v>
      </c>
      <c r="Z91" s="23">
        <v>32</v>
      </c>
      <c r="AA91" s="23">
        <v>32</v>
      </c>
      <c r="AB91" s="23">
        <v>32</v>
      </c>
      <c r="AC91" s="23">
        <v>32</v>
      </c>
      <c r="AD91" s="23">
        <v>32</v>
      </c>
      <c r="AE91" s="23">
        <v>32</v>
      </c>
      <c r="AF91" s="23">
        <v>32</v>
      </c>
      <c r="AG91" s="534">
        <v>32</v>
      </c>
      <c r="AH91" s="34">
        <f t="shared" ref="AH91:AI91" si="157">IF(AH$5&lt;=$U$8,U91,"")</f>
        <v>32</v>
      </c>
      <c r="AI91" s="34">
        <f t="shared" si="157"/>
        <v>32</v>
      </c>
      <c r="AJ91" s="34">
        <f t="shared" ref="AJ91:AS91" si="158">IF(AJ$5&lt;=$U$8,W91,"")</f>
        <v>32</v>
      </c>
      <c r="AK91" s="34">
        <f t="shared" si="158"/>
        <v>32</v>
      </c>
      <c r="AL91" s="34">
        <f t="shared" si="158"/>
        <v>32</v>
      </c>
      <c r="AM91" s="34">
        <f t="shared" si="158"/>
        <v>32</v>
      </c>
      <c r="AN91" s="34">
        <f t="shared" si="158"/>
        <v>32</v>
      </c>
      <c r="AO91" s="34">
        <f t="shared" si="158"/>
        <v>32</v>
      </c>
      <c r="AP91" s="34">
        <f t="shared" si="158"/>
        <v>32</v>
      </c>
      <c r="AQ91" s="34">
        <f t="shared" si="158"/>
        <v>32</v>
      </c>
      <c r="AR91" s="34">
        <f t="shared" si="158"/>
        <v>32</v>
      </c>
      <c r="AS91" s="608">
        <f t="shared" si="158"/>
        <v>32</v>
      </c>
      <c r="AT91" s="416"/>
      <c r="AU91" s="12"/>
      <c r="AV91" s="364"/>
      <c r="AW91" s="364"/>
      <c r="AX91" s="364"/>
      <c r="AY91" s="364"/>
      <c r="AZ91" s="364"/>
      <c r="BA91" s="364"/>
      <c r="BB91" s="651"/>
      <c r="BC91" s="651"/>
      <c r="BD91" s="364"/>
      <c r="BE91" s="364"/>
      <c r="BF91" s="364"/>
      <c r="BG91" s="364"/>
      <c r="BH91" s="364"/>
      <c r="BI91" s="364"/>
      <c r="BJ91" s="364"/>
      <c r="BK91" s="364"/>
      <c r="BL91" s="364"/>
      <c r="BM91" s="364"/>
      <c r="BN91" s="364"/>
      <c r="BO91" s="364"/>
      <c r="BP91" s="364"/>
      <c r="BQ91" s="364"/>
    </row>
    <row r="92" spans="1:71" ht="34.5" customHeight="1" thickBot="1" x14ac:dyDescent="0.3">
      <c r="A92" s="350" t="s">
        <v>240</v>
      </c>
      <c r="B92" s="424" t="s">
        <v>112</v>
      </c>
      <c r="C92" s="432">
        <v>0.7</v>
      </c>
      <c r="D92" s="359" t="s">
        <v>114</v>
      </c>
      <c r="E92" s="350" t="s">
        <v>306</v>
      </c>
      <c r="F92" s="424" t="s">
        <v>307</v>
      </c>
      <c r="G92" s="424" t="s">
        <v>343</v>
      </c>
      <c r="H92" s="615" t="s">
        <v>547</v>
      </c>
      <c r="I92" s="617" t="s">
        <v>553</v>
      </c>
      <c r="J92" s="424" t="s">
        <v>38</v>
      </c>
      <c r="K92" s="439">
        <v>32</v>
      </c>
      <c r="L92" s="424">
        <v>32</v>
      </c>
      <c r="M92" s="439">
        <v>32</v>
      </c>
      <c r="N92" s="439">
        <v>32</v>
      </c>
      <c r="O92" s="439">
        <v>32</v>
      </c>
      <c r="P92" s="622" t="s">
        <v>519</v>
      </c>
      <c r="Q92" s="359" t="s">
        <v>201</v>
      </c>
      <c r="R92" s="350" t="s">
        <v>67</v>
      </c>
      <c r="S92" s="599" t="s">
        <v>263</v>
      </c>
      <c r="T92" s="349" t="s">
        <v>42</v>
      </c>
      <c r="U92" s="15">
        <v>18</v>
      </c>
      <c r="V92" s="15">
        <v>22</v>
      </c>
      <c r="W92" s="15">
        <v>24</v>
      </c>
      <c r="X92" s="15">
        <v>24</v>
      </c>
      <c r="Y92" s="15">
        <v>23</v>
      </c>
      <c r="Z92" s="15">
        <v>26</v>
      </c>
      <c r="AA92" s="15"/>
      <c r="AB92" s="15"/>
      <c r="AC92" s="15"/>
      <c r="AD92" s="15"/>
      <c r="AE92" s="15"/>
      <c r="AF92" s="14"/>
      <c r="AG92" s="469">
        <f>SUM(V92:V92)</f>
        <v>22</v>
      </c>
      <c r="AH92" s="560">
        <f>IF(AH$5&lt;=$U$8,AVERAGE(U92:$U92),"")</f>
        <v>18</v>
      </c>
      <c r="AI92" s="560">
        <f>IF(AI$5&lt;=$U$8,AVERAGE($V92:V92),"")</f>
        <v>22</v>
      </c>
      <c r="AJ92" s="560">
        <f>IF(AJ$5&lt;=$U$8,AVERAGE($W92:W92),"")</f>
        <v>24</v>
      </c>
      <c r="AK92" s="560">
        <f>IF(AK$5&lt;=$U$8,AVERAGE($X92:X92),"")</f>
        <v>24</v>
      </c>
      <c r="AL92" s="560">
        <f>IF(AL$5&lt;=$U$8,AVERAGE($Y92:Y92),"")</f>
        <v>23</v>
      </c>
      <c r="AM92" s="560">
        <f>IF(AM$5&lt;=$U$8,AVERAGE($Z92:Z92),"")</f>
        <v>26</v>
      </c>
      <c r="AN92" s="560" t="e">
        <f>IF(AN$5&lt;=$U$8,AVERAGE($AA92:AA92),"")</f>
        <v>#DIV/0!</v>
      </c>
      <c r="AO92" s="560" t="e">
        <f>IF(AO$5&lt;=$U$8,AVERAGE($AB92:AB92),"")</f>
        <v>#DIV/0!</v>
      </c>
      <c r="AP92" s="560" t="e">
        <f>IF(AP$5&lt;=$U$8,AVERAGE($AC92:AC92),"")</f>
        <v>#DIV/0!</v>
      </c>
      <c r="AQ92" s="560" t="e">
        <f>IF(AQ$5&lt;=$U$8,AVERAGE($AD92:AD92),"")</f>
        <v>#DIV/0!</v>
      </c>
      <c r="AR92" s="560" t="e">
        <f>IF(AR$5&lt;=$U$8,AVERAGE($AE92:AE92),"")</f>
        <v>#DIV/0!</v>
      </c>
      <c r="AS92" s="611" t="e">
        <f>IF(AS$5&lt;=$U$8,AVERAGE($AF92:AF92),"")</f>
        <v>#DIV/0!</v>
      </c>
      <c r="AT92" s="415" t="s">
        <v>392</v>
      </c>
      <c r="AV92" s="566" t="s">
        <v>422</v>
      </c>
      <c r="AW92" s="571" t="s">
        <v>446</v>
      </c>
      <c r="AX92" s="592" t="s">
        <v>494</v>
      </c>
      <c r="AY92" s="594" t="s">
        <v>507</v>
      </c>
      <c r="AZ92" s="629" t="s">
        <v>579</v>
      </c>
      <c r="BA92" s="36" t="s">
        <v>608</v>
      </c>
      <c r="BB92" s="651" t="s">
        <v>639</v>
      </c>
      <c r="BC92" s="651" t="s">
        <v>659</v>
      </c>
      <c r="BD92" s="17" t="s">
        <v>580</v>
      </c>
      <c r="BE92" s="17" t="s">
        <v>717</v>
      </c>
      <c r="BF92" s="364"/>
      <c r="BG92" s="364"/>
      <c r="BH92" s="299"/>
      <c r="BI92" s="299"/>
      <c r="BJ92" s="364"/>
      <c r="BK92" s="364"/>
      <c r="BL92" s="364"/>
      <c r="BM92" s="364"/>
      <c r="BN92" s="364"/>
      <c r="BO92" s="364"/>
      <c r="BP92" s="364"/>
      <c r="BQ92" s="567"/>
      <c r="BR92" s="592"/>
      <c r="BS92" s="15" t="s">
        <v>46</v>
      </c>
    </row>
    <row r="93" spans="1:71" ht="30.75" hidden="1" customHeight="1" thickBot="1" x14ac:dyDescent="0.3">
      <c r="A93" s="473" t="s">
        <v>240</v>
      </c>
      <c r="B93" s="429" t="s">
        <v>112</v>
      </c>
      <c r="C93" s="433">
        <v>0.7</v>
      </c>
      <c r="D93" s="474" t="s">
        <v>114</v>
      </c>
      <c r="E93" s="473" t="s">
        <v>306</v>
      </c>
      <c r="F93" s="429" t="s">
        <v>63</v>
      </c>
      <c r="G93" s="429" t="s">
        <v>343</v>
      </c>
      <c r="H93" s="615" t="s">
        <v>547</v>
      </c>
      <c r="I93" s="617" t="s">
        <v>553</v>
      </c>
      <c r="J93" s="429" t="s">
        <v>38</v>
      </c>
      <c r="K93" s="442">
        <v>32</v>
      </c>
      <c r="L93" s="429">
        <v>32</v>
      </c>
      <c r="M93" s="442">
        <v>32</v>
      </c>
      <c r="N93" s="442">
        <v>32</v>
      </c>
      <c r="O93" s="442">
        <v>32</v>
      </c>
      <c r="P93" s="622" t="s">
        <v>519</v>
      </c>
      <c r="Q93" s="474" t="s">
        <v>201</v>
      </c>
      <c r="R93" s="473" t="s">
        <v>67</v>
      </c>
      <c r="S93" s="600" t="s">
        <v>263</v>
      </c>
      <c r="T93" s="490" t="s">
        <v>470</v>
      </c>
      <c r="U93" s="275">
        <f>IF(U91=0,"",U92/U91)</f>
        <v>0.5625</v>
      </c>
      <c r="V93" s="275">
        <f>IF(V91=0,"",V92/V91)</f>
        <v>0.6875</v>
      </c>
      <c r="W93" s="275">
        <f t="shared" ref="W93:AF93" si="159">IF(W91=0,"",W92/W91)</f>
        <v>0.75</v>
      </c>
      <c r="X93" s="275">
        <f t="shared" si="159"/>
        <v>0.75</v>
      </c>
      <c r="Y93" s="275">
        <f t="shared" si="159"/>
        <v>0.71875</v>
      </c>
      <c r="Z93" s="275">
        <f t="shared" si="159"/>
        <v>0.8125</v>
      </c>
      <c r="AA93" s="275">
        <f t="shared" si="159"/>
        <v>0</v>
      </c>
      <c r="AB93" s="275">
        <f t="shared" si="159"/>
        <v>0</v>
      </c>
      <c r="AC93" s="275">
        <f t="shared" si="159"/>
        <v>0</v>
      </c>
      <c r="AD93" s="275">
        <f t="shared" si="159"/>
        <v>0</v>
      </c>
      <c r="AE93" s="275">
        <f t="shared" si="159"/>
        <v>0</v>
      </c>
      <c r="AF93" s="275">
        <f t="shared" si="159"/>
        <v>0</v>
      </c>
      <c r="AG93" s="275">
        <f>IF(AG91=0,"",AG92/AG91)</f>
        <v>0.6875</v>
      </c>
      <c r="AH93" s="345" t="e">
        <f>IF(AH$8&lt;=$AJ$8,IF(OR(AH91="",#REF!=""),"",#REF!/AH91),"")</f>
        <v>#REF!</v>
      </c>
      <c r="AI93" s="345" t="e">
        <f>IF(AI$8&lt;=$AJ$8,IF(OR(AI91="",#REF!=""),"",#REF!/AI91),"")</f>
        <v>#REF!</v>
      </c>
      <c r="AJ93" s="626" t="e">
        <f>IF(AJ$8&lt;=$AJ$8,IF(OR(AJ91="",#REF!=""),"",#REF!/AJ91),"")</f>
        <v>#REF!</v>
      </c>
      <c r="AK93" s="345" t="e">
        <f>IF(AK$8&lt;=$AJ$8,IF(OR(AK91="",#REF!=""),"",#REF!/AK91),"")</f>
        <v>#REF!</v>
      </c>
      <c r="AL93" s="345" t="e">
        <f>IF(AL$8&lt;=$AJ$8,IF(OR(AL91="",#REF!=""),"",#REF!/AL91),"")</f>
        <v>#REF!</v>
      </c>
      <c r="AM93" s="345" t="e">
        <f>IF(AM$8&lt;=$AJ$8,IF(OR(AM91="",#REF!=""),"",#REF!/AM91),"")</f>
        <v>#REF!</v>
      </c>
      <c r="AN93" s="345" t="e">
        <f>IF(AN$8&lt;=$AJ$8,IF(OR(AN91="",#REF!=""),"",#REF!/AN91),"")</f>
        <v>#REF!</v>
      </c>
      <c r="AO93" s="345" t="e">
        <f>IF(AO$8&lt;=$AJ$8,IF(OR(AO91="",#REF!=""),"",#REF!/AO91),"")</f>
        <v>#REF!</v>
      </c>
      <c r="AP93" s="345" t="e">
        <f>IF(AP$5&lt;=$AJ$5,IF(OR(AP91="",#REF!=""),"",#REF!/AP91),"")</f>
        <v>#REF!</v>
      </c>
      <c r="AQ93" s="345" t="e">
        <f>IF(AQ$5&lt;=$AJ$5,IF(OR(AQ91="",#REF!=""),"",#REF!/AQ91),"")</f>
        <v>#REF!</v>
      </c>
      <c r="AR93" s="345" t="e">
        <f>IF(AR$5&lt;=$AJ$5,IF(OR(AR91="",#REF!=""),"",#REF!/AR91),"")</f>
        <v>#REF!</v>
      </c>
      <c r="AS93" s="609" t="e">
        <f>IF(AS$5&lt;=$AJ$5,IF(OR(AS91="",#REF!=""),"",#REF!/AS91),"")</f>
        <v>#REF!</v>
      </c>
      <c r="AT93" s="416"/>
      <c r="AU93" s="12"/>
      <c r="AV93" s="364"/>
      <c r="AW93" s="364"/>
      <c r="AX93" s="364"/>
      <c r="AY93" s="383"/>
      <c r="AZ93" s="364"/>
      <c r="BA93" s="364"/>
      <c r="BB93" s="651"/>
      <c r="BC93" s="651"/>
      <c r="BD93" s="364"/>
      <c r="BE93" s="364"/>
      <c r="BF93" s="364"/>
      <c r="BG93" s="364"/>
      <c r="BH93" s="364"/>
      <c r="BI93" s="364"/>
      <c r="BJ93" s="364"/>
      <c r="BK93" s="364"/>
      <c r="BL93" s="364"/>
      <c r="BM93" s="364"/>
      <c r="BN93" s="364"/>
      <c r="BO93" s="364"/>
      <c r="BP93" s="364"/>
      <c r="BQ93" s="567"/>
      <c r="BR93" s="568"/>
      <c r="BS93" s="374" t="s">
        <v>46</v>
      </c>
    </row>
    <row r="94" spans="1:71" ht="36" customHeight="1" x14ac:dyDescent="0.25">
      <c r="A94" s="460" t="s">
        <v>240</v>
      </c>
      <c r="B94" s="461" t="s">
        <v>112</v>
      </c>
      <c r="C94" s="462">
        <v>0.7</v>
      </c>
      <c r="D94" s="463" t="s">
        <v>114</v>
      </c>
      <c r="E94" s="460" t="s">
        <v>306</v>
      </c>
      <c r="F94" s="461" t="s">
        <v>308</v>
      </c>
      <c r="G94" s="461" t="s">
        <v>344</v>
      </c>
      <c r="H94" s="615" t="s">
        <v>547</v>
      </c>
      <c r="I94" s="617" t="s">
        <v>553</v>
      </c>
      <c r="J94" s="491" t="s">
        <v>40</v>
      </c>
      <c r="K94" s="492">
        <v>998</v>
      </c>
      <c r="L94" s="462">
        <v>0.6</v>
      </c>
      <c r="M94" s="462">
        <v>0.7</v>
      </c>
      <c r="N94" s="462">
        <v>0.8</v>
      </c>
      <c r="O94" s="462">
        <v>1</v>
      </c>
      <c r="P94" s="622" t="s">
        <v>519</v>
      </c>
      <c r="Q94" s="463" t="s">
        <v>202</v>
      </c>
      <c r="R94" s="460" t="s">
        <v>70</v>
      </c>
      <c r="S94" s="465" t="s">
        <v>40</v>
      </c>
      <c r="T94" s="465" t="s">
        <v>41</v>
      </c>
      <c r="U94" s="493">
        <v>25</v>
      </c>
      <c r="V94" s="493">
        <v>34</v>
      </c>
      <c r="W94" s="466">
        <v>94</v>
      </c>
      <c r="X94" s="466">
        <v>61</v>
      </c>
      <c r="Y94" s="466">
        <v>47</v>
      </c>
      <c r="Z94" s="466">
        <v>37</v>
      </c>
      <c r="AA94" s="466">
        <v>33</v>
      </c>
      <c r="AB94" s="466">
        <v>12</v>
      </c>
      <c r="AC94" s="466">
        <v>25</v>
      </c>
      <c r="AD94" s="466">
        <v>22</v>
      </c>
      <c r="AE94" s="466">
        <v>34</v>
      </c>
      <c r="AF94" s="466">
        <v>0</v>
      </c>
      <c r="AG94" s="468">
        <f>SUM(U94:AF94)</f>
        <v>424</v>
      </c>
      <c r="AH94" s="34">
        <f>IF(AH$5&lt;=$U$8,IF(SUM($U94:U94)=0,"",SUM($U94:U94)),"")</f>
        <v>25</v>
      </c>
      <c r="AI94" s="34">
        <f>IF(AI$5&lt;=$U$8,IF(SUM($U94:V94)=0,"",SUM($U94:V94)),"")</f>
        <v>59</v>
      </c>
      <c r="AJ94" s="34">
        <f>IF(AJ$5&lt;=$U$8,IF(SUM($U94:W94)=0,"",SUM($U94:W94)),"")</f>
        <v>153</v>
      </c>
      <c r="AK94" s="34">
        <f>IF(AK$5&lt;=$U$8,IF(SUM($U94:X94)=0,"",SUM($U94:X94)),"")</f>
        <v>214</v>
      </c>
      <c r="AL94" s="34">
        <f>IF(AL$5&lt;=$U$8,IF(SUM($U94:Y94)=0,"",SUM($U94:Y94)),"")</f>
        <v>261</v>
      </c>
      <c r="AM94" s="34">
        <f>IF(AM$5&lt;=$U$8,IF(SUM($U94:Z94)=0,"",SUM($U94:Z94)),"")</f>
        <v>298</v>
      </c>
      <c r="AN94" s="34">
        <f>IF(AN$5&lt;=$U$8,IF(SUM($U94:AA94)=0,"",SUM($U94:AA94)),"")</f>
        <v>331</v>
      </c>
      <c r="AO94" s="34">
        <f>IF(AO$5&lt;=$U$8,IF(SUM($U94:AB94)=0,"",SUM($U94:AB94)),"")</f>
        <v>343</v>
      </c>
      <c r="AP94" s="34">
        <f>IF(AP$8&lt;=$U$8,IF(SUM($U94:AC94)=0,"",SUM($U94:AC94)),"")</f>
        <v>368</v>
      </c>
      <c r="AQ94" s="34">
        <f>IF(AQ$5&lt;=$U$8,IF(SUM($U94:AD94)=0,"",SUM($U94:AD94)),"")</f>
        <v>390</v>
      </c>
      <c r="AR94" s="34">
        <f>IF(AR$5&lt;=$U$8,IF(SUM($U94:AE94)=0,"",SUM($U94:AE94)),"")</f>
        <v>424</v>
      </c>
      <c r="AS94" s="608">
        <f>IF(AS$5&lt;=$U$8,IF(SUM($U94:AF94)=0,"",SUM($U94:AF94)),"")</f>
        <v>424</v>
      </c>
      <c r="AT94" s="416"/>
      <c r="AU94" s="366"/>
      <c r="AV94" s="364"/>
      <c r="AW94" s="364"/>
      <c r="AX94" s="364"/>
      <c r="AY94" s="364"/>
      <c r="AZ94" s="364"/>
      <c r="BA94" s="364"/>
      <c r="BB94" s="651"/>
      <c r="BC94" s="651"/>
      <c r="BD94" s="364"/>
      <c r="BE94" s="364"/>
      <c r="BF94" s="364"/>
      <c r="BG94" s="364"/>
      <c r="BH94" s="364"/>
      <c r="BI94" s="364"/>
      <c r="BJ94" s="364"/>
      <c r="BK94" s="364"/>
      <c r="BL94" s="364"/>
      <c r="BM94" s="364"/>
      <c r="BN94" s="364"/>
      <c r="BO94" s="364"/>
      <c r="BP94" s="364"/>
      <c r="BQ94" s="364"/>
    </row>
    <row r="95" spans="1:71" ht="33.75" customHeight="1" x14ac:dyDescent="0.25">
      <c r="A95" s="350" t="s">
        <v>240</v>
      </c>
      <c r="B95" s="424" t="s">
        <v>112</v>
      </c>
      <c r="C95" s="432">
        <v>0.7</v>
      </c>
      <c r="D95" s="359" t="s">
        <v>114</v>
      </c>
      <c r="E95" s="350" t="s">
        <v>306</v>
      </c>
      <c r="F95" s="424" t="s">
        <v>308</v>
      </c>
      <c r="G95" s="424" t="s">
        <v>344</v>
      </c>
      <c r="H95" s="615" t="s">
        <v>547</v>
      </c>
      <c r="I95" s="617" t="s">
        <v>553</v>
      </c>
      <c r="J95" s="438" t="s">
        <v>40</v>
      </c>
      <c r="K95" s="441">
        <v>998</v>
      </c>
      <c r="L95" s="432">
        <v>0.6</v>
      </c>
      <c r="M95" s="432">
        <v>0.7</v>
      </c>
      <c r="N95" s="432">
        <v>0.8</v>
      </c>
      <c r="O95" s="432">
        <v>1</v>
      </c>
      <c r="P95" s="622" t="s">
        <v>519</v>
      </c>
      <c r="Q95" s="359" t="s">
        <v>202</v>
      </c>
      <c r="R95" s="350" t="s">
        <v>70</v>
      </c>
      <c r="S95" s="7" t="s">
        <v>40</v>
      </c>
      <c r="T95" s="7" t="s">
        <v>42</v>
      </c>
      <c r="U95" s="15">
        <v>25</v>
      </c>
      <c r="V95" s="38">
        <v>35</v>
      </c>
      <c r="W95" s="38">
        <v>67</v>
      </c>
      <c r="X95" s="38">
        <v>74</v>
      </c>
      <c r="Y95" s="38">
        <v>53</v>
      </c>
      <c r="Z95" s="38">
        <v>294</v>
      </c>
      <c r="AA95" s="38"/>
      <c r="AB95" s="38"/>
      <c r="AC95" s="38"/>
      <c r="AD95" s="38"/>
      <c r="AE95" s="39"/>
      <c r="AF95" s="39"/>
      <c r="AG95" s="469">
        <f>SUM(U95:AF95)</f>
        <v>548</v>
      </c>
      <c r="AH95" s="34">
        <f>IF(AH$5&lt;=$U$8,IF(SUM($U95:U95)=0,"",SUM($U95:U95)),"")</f>
        <v>25</v>
      </c>
      <c r="AI95" s="34">
        <f>IF(AI$5&lt;=$U$8,IF(SUM($U95:V95)=0,"",SUM($U95:V95)),"")</f>
        <v>60</v>
      </c>
      <c r="AJ95" s="34">
        <f>IF(AJ$5&lt;=$U$8,IF(SUM($U95:W95)=0,"",SUM($U95:W95)),"")</f>
        <v>127</v>
      </c>
      <c r="AK95" s="34">
        <f>IF(AK$5&lt;=$U$8,IF(SUM($U95:X95)=0,"",SUM($U95:X95)),"")</f>
        <v>201</v>
      </c>
      <c r="AL95" s="34">
        <f>IF(AL$5&lt;=$U$8,IF(SUM($U95:Y95)=0,"",SUM($U95:Y95)),"")</f>
        <v>254</v>
      </c>
      <c r="AM95" s="34">
        <f>IF(AM$5&lt;=$U$8,IF(SUM($U95:Z95)=0,"",SUM($U95:Z95)),"")</f>
        <v>548</v>
      </c>
      <c r="AN95" s="34">
        <f>IF(AN$5&lt;=$U$8,IF(SUM($U95:AA95)=0,"",SUM($U95:AA95)),"")</f>
        <v>548</v>
      </c>
      <c r="AO95" s="34">
        <f>IF(AO$5&lt;=$U$8,IF(SUM($U95:AB95)=0,"",SUM($U95:AB95)),"")</f>
        <v>548</v>
      </c>
      <c r="AP95" s="34">
        <f>IF(AP$5&lt;=$U$8,IF(SUM($U95:AC95)=0,"",SUM($U95:AC95)),"")</f>
        <v>548</v>
      </c>
      <c r="AQ95" s="34">
        <f>IF(AQ$5&lt;=$U$8,IF(SUM($U95:AD95)=0,"",SUM($U95:AD95)),"")</f>
        <v>548</v>
      </c>
      <c r="AR95" s="34">
        <f>IF(AR$5&lt;=$U$8,IF(SUM($U95:AE95)=0,"",SUM($U95:AE95)),"")</f>
        <v>548</v>
      </c>
      <c r="AS95" s="608">
        <f>IF(AS$5&lt;=$U$8,IF(SUM($U95:AF95)=0,"",SUM($U95:AF95)),"")</f>
        <v>548</v>
      </c>
      <c r="AT95" s="605" t="s">
        <v>423</v>
      </c>
      <c r="AU95" s="557" t="s">
        <v>512</v>
      </c>
      <c r="AV95" s="390" t="s">
        <v>423</v>
      </c>
      <c r="AW95" s="572" t="s">
        <v>511</v>
      </c>
      <c r="AX95" s="592" t="s">
        <v>477</v>
      </c>
      <c r="AY95" s="364" t="s">
        <v>510</v>
      </c>
      <c r="AZ95" s="630" t="s">
        <v>580</v>
      </c>
      <c r="BA95" s="36" t="s">
        <v>586</v>
      </c>
      <c r="BB95" s="17" t="s">
        <v>580</v>
      </c>
      <c r="BC95" s="647" t="s">
        <v>640</v>
      </c>
      <c r="BD95" s="17" t="s">
        <v>580</v>
      </c>
      <c r="BE95" s="668" t="s">
        <v>688</v>
      </c>
      <c r="BF95" s="364"/>
      <c r="BG95" s="364"/>
      <c r="BH95" s="364"/>
      <c r="BI95" s="364"/>
      <c r="BJ95" s="364"/>
      <c r="BK95" s="364"/>
      <c r="BL95" s="364"/>
      <c r="BM95" s="364"/>
      <c r="BN95" s="364"/>
      <c r="BO95" s="364"/>
      <c r="BP95" s="364"/>
      <c r="BQ95" s="364"/>
    </row>
    <row r="96" spans="1:71" ht="33.75" customHeight="1" thickBot="1" x14ac:dyDescent="0.3">
      <c r="A96" s="350" t="s">
        <v>240</v>
      </c>
      <c r="B96" s="424" t="s">
        <v>112</v>
      </c>
      <c r="C96" s="432">
        <v>0.7</v>
      </c>
      <c r="D96" s="359" t="s">
        <v>114</v>
      </c>
      <c r="E96" s="350" t="s">
        <v>306</v>
      </c>
      <c r="F96" s="424" t="s">
        <v>308</v>
      </c>
      <c r="G96" s="424" t="s">
        <v>344</v>
      </c>
      <c r="H96" s="615" t="s">
        <v>547</v>
      </c>
      <c r="I96" s="617" t="s">
        <v>553</v>
      </c>
      <c r="J96" s="438" t="s">
        <v>40</v>
      </c>
      <c r="K96" s="441">
        <v>998</v>
      </c>
      <c r="L96" s="432">
        <v>0.6</v>
      </c>
      <c r="M96" s="432">
        <v>0.7</v>
      </c>
      <c r="N96" s="432">
        <v>0.8</v>
      </c>
      <c r="O96" s="432">
        <v>1</v>
      </c>
      <c r="P96" s="622" t="s">
        <v>519</v>
      </c>
      <c r="Q96" s="359" t="s">
        <v>202</v>
      </c>
      <c r="R96" s="350" t="s">
        <v>70</v>
      </c>
      <c r="S96" s="7" t="s">
        <v>40</v>
      </c>
      <c r="T96" s="7" t="s">
        <v>43</v>
      </c>
      <c r="U96" s="275">
        <f t="shared" ref="U96:AF96" si="160">IF(U94=0,"",U95/U94)</f>
        <v>1</v>
      </c>
      <c r="V96" s="275">
        <f t="shared" si="160"/>
        <v>1.0294117647058822</v>
      </c>
      <c r="W96" s="275">
        <f t="shared" si="160"/>
        <v>0.71276595744680848</v>
      </c>
      <c r="X96" s="275">
        <f t="shared" si="160"/>
        <v>1.2131147540983607</v>
      </c>
      <c r="Y96" s="275">
        <f t="shared" si="160"/>
        <v>1.1276595744680851</v>
      </c>
      <c r="Z96" s="275">
        <f t="shared" si="160"/>
        <v>7.9459459459459456</v>
      </c>
      <c r="AA96" s="275">
        <f t="shared" si="160"/>
        <v>0</v>
      </c>
      <c r="AB96" s="275">
        <f t="shared" si="160"/>
        <v>0</v>
      </c>
      <c r="AC96" s="275">
        <f t="shared" si="160"/>
        <v>0</v>
      </c>
      <c r="AD96" s="275">
        <f t="shared" si="160"/>
        <v>0</v>
      </c>
      <c r="AE96" s="275">
        <f t="shared" si="160"/>
        <v>0</v>
      </c>
      <c r="AF96" s="275" t="str">
        <f t="shared" si="160"/>
        <v/>
      </c>
      <c r="AG96" s="482">
        <f>IF(AG94=0,"",AG92/AG94)</f>
        <v>5.1886792452830191E-2</v>
      </c>
      <c r="AH96" s="345">
        <f>IF(AH$8&lt;=$AJ$8,IF(OR(AH94="",AH92=""),"",AH92/AH94),"")</f>
        <v>0.72</v>
      </c>
      <c r="AI96" s="345">
        <f>IF(AI$8&lt;=$AJ$8,IF(OR(AI94="",AI92=""),"",AI95/AI94),"")</f>
        <v>1.0169491525423728</v>
      </c>
      <c r="AJ96" s="345">
        <f t="shared" ref="AJ96:AR96" si="161">IF(AJ$8&lt;=$AJ$8,IF(OR(AJ94="",AJ92=""),"",AJ95/AJ94),"")</f>
        <v>0.83006535947712423</v>
      </c>
      <c r="AK96" s="345">
        <f t="shared" si="161"/>
        <v>0.93925233644859818</v>
      </c>
      <c r="AL96" s="345">
        <f t="shared" si="161"/>
        <v>0.97318007662835249</v>
      </c>
      <c r="AM96" s="345">
        <f t="shared" si="161"/>
        <v>1.8389261744966443</v>
      </c>
      <c r="AN96" s="345" t="e">
        <f t="shared" si="161"/>
        <v>#DIV/0!</v>
      </c>
      <c r="AO96" s="345" t="e">
        <f t="shared" si="161"/>
        <v>#DIV/0!</v>
      </c>
      <c r="AP96" s="345" t="str">
        <f t="shared" si="161"/>
        <v/>
      </c>
      <c r="AQ96" s="345" t="str">
        <f t="shared" si="161"/>
        <v/>
      </c>
      <c r="AR96" s="345" t="str">
        <f t="shared" si="161"/>
        <v/>
      </c>
      <c r="AS96" s="609">
        <f t="shared" ref="AS96" si="162">IF(AS$5&lt;=$AJ$5,IF(OR(AS94="",AS95=""),"",AS95/AS94),"")</f>
        <v>1.2924528301886793</v>
      </c>
      <c r="AT96" s="416"/>
      <c r="AU96" s="366"/>
      <c r="AV96" s="364"/>
      <c r="AW96" s="364"/>
      <c r="AX96" s="364"/>
      <c r="AY96" s="364"/>
      <c r="AZ96" s="364"/>
      <c r="BA96" s="364"/>
      <c r="BB96" s="651"/>
      <c r="BC96" s="651"/>
      <c r="BD96" s="364"/>
      <c r="BE96" s="364"/>
      <c r="BF96" s="364"/>
      <c r="BG96" s="364"/>
      <c r="BH96" s="364"/>
      <c r="BI96" s="364"/>
      <c r="BJ96" s="364"/>
      <c r="BK96" s="364"/>
      <c r="BL96" s="364"/>
      <c r="BM96" s="364"/>
      <c r="BN96" s="364"/>
      <c r="BO96" s="364"/>
      <c r="BP96" s="364"/>
      <c r="BQ96" s="364"/>
    </row>
    <row r="97" spans="1:69" ht="37.5" customHeight="1" x14ac:dyDescent="0.25">
      <c r="A97" s="350" t="s">
        <v>240</v>
      </c>
      <c r="B97" s="424" t="s">
        <v>112</v>
      </c>
      <c r="C97" s="432">
        <v>0.7</v>
      </c>
      <c r="D97" s="359" t="s">
        <v>114</v>
      </c>
      <c r="E97" s="350" t="s">
        <v>306</v>
      </c>
      <c r="F97" s="424" t="s">
        <v>308</v>
      </c>
      <c r="G97" s="424" t="s">
        <v>344</v>
      </c>
      <c r="H97" s="615" t="s">
        <v>547</v>
      </c>
      <c r="I97" s="617" t="s">
        <v>553</v>
      </c>
      <c r="J97" s="438" t="s">
        <v>44</v>
      </c>
      <c r="K97" s="439">
        <v>277</v>
      </c>
      <c r="L97" s="432">
        <v>0.7</v>
      </c>
      <c r="M97" s="432">
        <v>0.8</v>
      </c>
      <c r="N97" s="432">
        <v>0.9</v>
      </c>
      <c r="O97" s="432">
        <v>1</v>
      </c>
      <c r="P97" s="622" t="s">
        <v>519</v>
      </c>
      <c r="Q97" s="359" t="s">
        <v>202</v>
      </c>
      <c r="R97" s="350" t="s">
        <v>70</v>
      </c>
      <c r="S97" s="7" t="s">
        <v>44</v>
      </c>
      <c r="T97" s="7" t="s">
        <v>41</v>
      </c>
      <c r="U97" s="15">
        <v>11</v>
      </c>
      <c r="V97" s="15">
        <v>24</v>
      </c>
      <c r="W97" s="15">
        <v>31</v>
      </c>
      <c r="X97" s="15">
        <v>23</v>
      </c>
      <c r="Y97" s="15">
        <v>26</v>
      </c>
      <c r="Z97" s="15">
        <v>15</v>
      </c>
      <c r="AA97" s="34">
        <v>8</v>
      </c>
      <c r="AB97" s="15">
        <v>8</v>
      </c>
      <c r="AC97" s="15">
        <v>7</v>
      </c>
      <c r="AD97" s="15">
        <v>6</v>
      </c>
      <c r="AE97" s="15">
        <v>5</v>
      </c>
      <c r="AF97" s="14">
        <v>3</v>
      </c>
      <c r="AG97" s="468">
        <f>SUM(U97:AF97)</f>
        <v>167</v>
      </c>
      <c r="AH97" s="34">
        <f>IF(AH$5&lt;=$U$8,IF(SUM($U97:U97)=0,"",SUM($U97:U97)),"")</f>
        <v>11</v>
      </c>
      <c r="AI97" s="34">
        <f>IF(AI$5&lt;=$U$8,IF(SUM($U97:V97)=0,"",SUM($U97:V97)),"")</f>
        <v>35</v>
      </c>
      <c r="AJ97" s="34">
        <f>IF(AJ$5&lt;=$U$8,IF(SUM($U97:W97)=0,"",SUM($U97:W97)),"")</f>
        <v>66</v>
      </c>
      <c r="AK97" s="34">
        <f>IF(AK$5&lt;=$U$8,IF(SUM($U97:X97)=0,"",SUM($U97:X97)),"")</f>
        <v>89</v>
      </c>
      <c r="AL97" s="34">
        <f>IF(AL$5&lt;=$U$8,IF(SUM($U97:Y97)=0,"",SUM($U97:Y97)),"")</f>
        <v>115</v>
      </c>
      <c r="AM97" s="34">
        <f>IF(AM$5&lt;=$U$8,IF(SUM($U97:Z97)=0,"",SUM($U97:Z97)),"")</f>
        <v>130</v>
      </c>
      <c r="AN97" s="34">
        <f>IF(AN$5&lt;=$U$8,IF(SUM($U97:AA97)=0,"",SUM($U97:AA97)),"")</f>
        <v>138</v>
      </c>
      <c r="AO97" s="34">
        <f>IF(AO$5&lt;=$U$8,IF(SUM($U97:AB97)=0,"",SUM($U97:AB97)),"")</f>
        <v>146</v>
      </c>
      <c r="AP97" s="34">
        <f>IF(AP$8&lt;=$U$8,IF(SUM($U97:AC97)=0,"",SUM($U97:AC97)),"")</f>
        <v>153</v>
      </c>
      <c r="AQ97" s="34">
        <f>IF(AQ$5&lt;=$U$8,IF(SUM($U97:AD97)=0,"",SUM($U97:AD97)),"")</f>
        <v>159</v>
      </c>
      <c r="AR97" s="34">
        <f>IF(AR$5&lt;=$U$8,IF(SUM($U97:AE97)=0,"",SUM($U97:AE97)),"")</f>
        <v>164</v>
      </c>
      <c r="AS97" s="608">
        <f>IF(AS$5&lt;=$U$8,IF(SUM($U97:AF97)=0,"",SUM($U97:AF97)),"")</f>
        <v>167</v>
      </c>
      <c r="AT97" s="415"/>
      <c r="AU97" s="12"/>
      <c r="AV97" s="364"/>
      <c r="AW97" s="364"/>
      <c r="AX97" s="364"/>
      <c r="AY97" s="364"/>
      <c r="AZ97" s="364"/>
      <c r="BA97" s="364"/>
      <c r="BB97" s="651"/>
      <c r="BC97" s="651"/>
      <c r="BD97" s="364"/>
      <c r="BE97" s="364"/>
      <c r="BF97" s="364"/>
      <c r="BG97" s="364"/>
      <c r="BH97" s="364"/>
      <c r="BI97" s="364"/>
      <c r="BJ97" s="364"/>
      <c r="BK97" s="364"/>
      <c r="BL97" s="364"/>
      <c r="BM97" s="364"/>
      <c r="BN97" s="364"/>
      <c r="BO97" s="364"/>
      <c r="BP97" s="364"/>
      <c r="BQ97" s="364"/>
    </row>
    <row r="98" spans="1:69" ht="33.75" customHeight="1" x14ac:dyDescent="0.25">
      <c r="A98" s="350" t="s">
        <v>240</v>
      </c>
      <c r="B98" s="424" t="s">
        <v>112</v>
      </c>
      <c r="C98" s="432">
        <v>0.7</v>
      </c>
      <c r="D98" s="359" t="s">
        <v>114</v>
      </c>
      <c r="E98" s="350" t="s">
        <v>306</v>
      </c>
      <c r="F98" s="424" t="s">
        <v>308</v>
      </c>
      <c r="G98" s="424" t="s">
        <v>344</v>
      </c>
      <c r="H98" s="615" t="s">
        <v>547</v>
      </c>
      <c r="I98" s="617" t="s">
        <v>553</v>
      </c>
      <c r="J98" s="438" t="s">
        <v>44</v>
      </c>
      <c r="K98" s="439">
        <v>277</v>
      </c>
      <c r="L98" s="432">
        <v>0.7</v>
      </c>
      <c r="M98" s="432">
        <v>0.8</v>
      </c>
      <c r="N98" s="432">
        <v>0.9</v>
      </c>
      <c r="O98" s="432">
        <v>1</v>
      </c>
      <c r="P98" s="622" t="s">
        <v>519</v>
      </c>
      <c r="Q98" s="359" t="s">
        <v>202</v>
      </c>
      <c r="R98" s="350" t="s">
        <v>70</v>
      </c>
      <c r="S98" s="7" t="s">
        <v>44</v>
      </c>
      <c r="T98" s="7" t="s">
        <v>42</v>
      </c>
      <c r="U98" s="15">
        <v>14</v>
      </c>
      <c r="V98" s="15">
        <v>22</v>
      </c>
      <c r="W98" s="15">
        <v>29</v>
      </c>
      <c r="X98" s="34">
        <v>31</v>
      </c>
      <c r="Y98" s="15">
        <v>27</v>
      </c>
      <c r="Z98" s="15">
        <v>12</v>
      </c>
      <c r="AA98" s="34"/>
      <c r="AB98" s="15"/>
      <c r="AC98" s="15"/>
      <c r="AD98" s="15"/>
      <c r="AE98" s="15"/>
      <c r="AF98" s="14"/>
      <c r="AG98" s="469">
        <f>SUM(U98:AF98)</f>
        <v>135</v>
      </c>
      <c r="AH98" s="34">
        <f>IF(AH$5&lt;=$U$8,IF(SUM($U98:U98)=0,"",SUM($U98:U98)),"")</f>
        <v>14</v>
      </c>
      <c r="AI98" s="34">
        <f>IF(AI$5&lt;=$U$8,IF(SUM($U98:V98)=0,"",SUM($U98:V98)),"")</f>
        <v>36</v>
      </c>
      <c r="AJ98" s="34">
        <f>IF(AJ$5&lt;=$U$8,IF(SUM($U98:W98)=0,"",SUM($U98:W98)),"")</f>
        <v>65</v>
      </c>
      <c r="AK98" s="34">
        <f>IF(AK$5&lt;=$U$8,IF(SUM($U98:X98)=0,"",SUM($U98:X98)),"")</f>
        <v>96</v>
      </c>
      <c r="AL98" s="34">
        <f>IF(AL$5&lt;=$U$8,IF(SUM($U98:Y98)=0,"",SUM($U98:Y98)),"")</f>
        <v>123</v>
      </c>
      <c r="AM98" s="34">
        <f>IF(AM$5&lt;=$U$8,IF(SUM($U98:Z98)=0,"",SUM($U98:Z98)),"")</f>
        <v>135</v>
      </c>
      <c r="AN98" s="34">
        <f>IF(AN$5&lt;=$U$8,IF(SUM($U98:AA98)=0,"",SUM($U98:AA98)),"")</f>
        <v>135</v>
      </c>
      <c r="AO98" s="34">
        <f>IF(AO$5&lt;=$U$8,IF(SUM($U98:AB98)=0,"",SUM($U98:AB98)),"")</f>
        <v>135</v>
      </c>
      <c r="AP98" s="34">
        <f>IF(AP$5&lt;=$U$8,IF(SUM($U98:AC98)=0,"",SUM($U98:AC98)),"")</f>
        <v>135</v>
      </c>
      <c r="AQ98" s="34">
        <f>IF(AQ$5&lt;=$U$8,IF(SUM($U98:AD98)=0,"",SUM($U98:AD98)),"")</f>
        <v>135</v>
      </c>
      <c r="AR98" s="34">
        <f>IF(AR$5&lt;=$U$8,IF(SUM($U98:AE98)=0,"",SUM($U98:AE98)),"")</f>
        <v>135</v>
      </c>
      <c r="AS98" s="608">
        <f>IF(AS$5&lt;=$U$8,IF(SUM($U98:AF98)=0,"",SUM($U98:AF98)),"")</f>
        <v>135</v>
      </c>
      <c r="AT98" s="606" t="s">
        <v>406</v>
      </c>
      <c r="AU98" s="299" t="s">
        <v>407</v>
      </c>
      <c r="AV98" s="299" t="s">
        <v>406</v>
      </c>
      <c r="AW98" s="299" t="s">
        <v>447</v>
      </c>
      <c r="AX98" s="299" t="s">
        <v>406</v>
      </c>
      <c r="AY98" s="299" t="s">
        <v>495</v>
      </c>
      <c r="AZ98" s="299" t="s">
        <v>406</v>
      </c>
      <c r="BA98" s="299" t="s">
        <v>609</v>
      </c>
      <c r="BB98" s="654" t="s">
        <v>406</v>
      </c>
      <c r="BC98" s="654" t="s">
        <v>660</v>
      </c>
      <c r="BD98" s="654" t="s">
        <v>406</v>
      </c>
      <c r="BE98" s="654" t="s">
        <v>718</v>
      </c>
      <c r="BF98" s="299"/>
      <c r="BG98" s="299"/>
      <c r="BH98" s="299"/>
      <c r="BI98" s="299"/>
      <c r="BJ98" s="299"/>
      <c r="BK98" s="299"/>
      <c r="BL98" s="299"/>
      <c r="BM98" s="299"/>
      <c r="BN98" s="299"/>
      <c r="BO98" s="299"/>
      <c r="BP98" s="299"/>
      <c r="BQ98" s="299"/>
    </row>
    <row r="99" spans="1:69" ht="33.75" customHeight="1" thickBot="1" x14ac:dyDescent="0.3">
      <c r="A99" s="350" t="s">
        <v>240</v>
      </c>
      <c r="B99" s="424" t="s">
        <v>112</v>
      </c>
      <c r="C99" s="432">
        <v>0.7</v>
      </c>
      <c r="D99" s="359" t="s">
        <v>114</v>
      </c>
      <c r="E99" s="350" t="s">
        <v>306</v>
      </c>
      <c r="F99" s="424" t="s">
        <v>308</v>
      </c>
      <c r="G99" s="424" t="s">
        <v>344</v>
      </c>
      <c r="H99" s="615" t="s">
        <v>547</v>
      </c>
      <c r="I99" s="617" t="s">
        <v>553</v>
      </c>
      <c r="J99" s="438" t="s">
        <v>44</v>
      </c>
      <c r="K99" s="439">
        <v>277</v>
      </c>
      <c r="L99" s="432">
        <v>0.7</v>
      </c>
      <c r="M99" s="432">
        <v>0.8</v>
      </c>
      <c r="N99" s="432">
        <v>0.9</v>
      </c>
      <c r="O99" s="432">
        <v>1</v>
      </c>
      <c r="P99" s="622" t="s">
        <v>519</v>
      </c>
      <c r="Q99" s="359" t="s">
        <v>202</v>
      </c>
      <c r="R99" s="350" t="s">
        <v>70</v>
      </c>
      <c r="S99" s="7" t="s">
        <v>44</v>
      </c>
      <c r="T99" s="7" t="s">
        <v>43</v>
      </c>
      <c r="U99" s="275">
        <f t="shared" ref="U99:AF99" si="163">IF(U97=0,"",U98/U97)</f>
        <v>1.2727272727272727</v>
      </c>
      <c r="V99" s="275">
        <f t="shared" si="163"/>
        <v>0.91666666666666663</v>
      </c>
      <c r="W99" s="275">
        <f t="shared" si="163"/>
        <v>0.93548387096774188</v>
      </c>
      <c r="X99" s="275">
        <f t="shared" si="163"/>
        <v>1.3478260869565217</v>
      </c>
      <c r="Y99" s="275">
        <f t="shared" si="163"/>
        <v>1.0384615384615385</v>
      </c>
      <c r="Z99" s="275">
        <f t="shared" si="163"/>
        <v>0.8</v>
      </c>
      <c r="AA99" s="275">
        <f t="shared" si="163"/>
        <v>0</v>
      </c>
      <c r="AB99" s="275">
        <f t="shared" si="163"/>
        <v>0</v>
      </c>
      <c r="AC99" s="275">
        <f t="shared" si="163"/>
        <v>0</v>
      </c>
      <c r="AD99" s="275">
        <f t="shared" si="163"/>
        <v>0</v>
      </c>
      <c r="AE99" s="275">
        <f t="shared" si="163"/>
        <v>0</v>
      </c>
      <c r="AF99" s="275">
        <f t="shared" si="163"/>
        <v>0</v>
      </c>
      <c r="AG99" s="482">
        <f t="shared" ref="AG99" si="164">IF(AG97=0,"",AG98/AG97)</f>
        <v>0.80838323353293418</v>
      </c>
      <c r="AH99" s="345">
        <f>IF(AH$8&lt;=$AJ$8,IF(OR(AH97="",AH98=""),"",AH98/AH97),"")</f>
        <v>1.2727272727272727</v>
      </c>
      <c r="AI99" s="345">
        <f t="shared" ref="AI99:AO99" si="165">IF(AI$8&lt;=$AJ$8,IF(OR(AI97="",AI98=""),"",AI98/AI97),"")</f>
        <v>1.0285714285714285</v>
      </c>
      <c r="AJ99" s="626">
        <f t="shared" si="165"/>
        <v>0.98484848484848486</v>
      </c>
      <c r="AK99" s="345">
        <f t="shared" si="165"/>
        <v>1.0786516853932584</v>
      </c>
      <c r="AL99" s="345">
        <f t="shared" si="165"/>
        <v>1.0695652173913044</v>
      </c>
      <c r="AM99" s="345">
        <f t="shared" si="165"/>
        <v>1.0384615384615385</v>
      </c>
      <c r="AN99" s="345">
        <f t="shared" si="165"/>
        <v>0.97826086956521741</v>
      </c>
      <c r="AO99" s="345">
        <f t="shared" si="165"/>
        <v>0.92465753424657537</v>
      </c>
      <c r="AP99" s="345">
        <f>IF(AP$5&lt;=$AJ$5,IF(OR(AP97="",AP98=""),"",AP98/AP97),"")</f>
        <v>0.88235294117647056</v>
      </c>
      <c r="AQ99" s="345">
        <f t="shared" ref="AQ99" si="166">IF(AQ$5&lt;=$AJ$5,IF(OR(AQ97="",AQ98=""),"",AQ98/AQ97),"")</f>
        <v>0.84905660377358494</v>
      </c>
      <c r="AR99" s="345">
        <f t="shared" ref="AR99" si="167">IF(AR$5&lt;=$AJ$5,IF(OR(AR97="",AR98=""),"",AR98/AR97),"")</f>
        <v>0.82317073170731703</v>
      </c>
      <c r="AS99" s="609">
        <f t="shared" ref="AS99" si="168">IF(AS$5&lt;=$AJ$5,IF(OR(AS97="",AS98=""),"",AS98/AS97),"")</f>
        <v>0.80838323353293418</v>
      </c>
      <c r="AT99" s="415"/>
      <c r="AU99" s="12"/>
      <c r="AV99" s="364"/>
      <c r="AW99" s="364"/>
      <c r="AX99" s="364"/>
      <c r="AY99" s="364"/>
      <c r="AZ99" s="364"/>
      <c r="BA99" s="364"/>
      <c r="BB99" s="651"/>
      <c r="BC99" s="651"/>
      <c r="BD99" s="364"/>
      <c r="BE99" s="364"/>
      <c r="BF99" s="364"/>
      <c r="BG99" s="364"/>
      <c r="BH99" s="364"/>
      <c r="BI99" s="364"/>
      <c r="BJ99" s="364"/>
      <c r="BK99" s="364"/>
      <c r="BL99" s="364"/>
      <c r="BM99" s="364"/>
      <c r="BN99" s="364"/>
      <c r="BO99" s="364"/>
      <c r="BP99" s="364"/>
      <c r="BQ99" s="364"/>
    </row>
    <row r="100" spans="1:69" ht="33.75" customHeight="1" x14ac:dyDescent="0.25">
      <c r="A100" s="350" t="s">
        <v>240</v>
      </c>
      <c r="B100" s="424" t="s">
        <v>112</v>
      </c>
      <c r="C100" s="432">
        <v>0.7</v>
      </c>
      <c r="D100" s="359" t="s">
        <v>114</v>
      </c>
      <c r="E100" s="350" t="s">
        <v>306</v>
      </c>
      <c r="F100" s="424" t="s">
        <v>308</v>
      </c>
      <c r="G100" s="424" t="s">
        <v>344</v>
      </c>
      <c r="H100" s="615" t="s">
        <v>547</v>
      </c>
      <c r="I100" s="617" t="s">
        <v>553</v>
      </c>
      <c r="J100" s="438" t="s">
        <v>45</v>
      </c>
      <c r="K100" s="441">
        <v>7283</v>
      </c>
      <c r="L100" s="432">
        <v>0.4</v>
      </c>
      <c r="M100" s="432">
        <v>0.5</v>
      </c>
      <c r="N100" s="432">
        <v>0.75</v>
      </c>
      <c r="O100" s="432">
        <v>1</v>
      </c>
      <c r="P100" s="622" t="s">
        <v>519</v>
      </c>
      <c r="Q100" s="359" t="s">
        <v>202</v>
      </c>
      <c r="R100" s="350" t="s">
        <v>70</v>
      </c>
      <c r="S100" s="7" t="s">
        <v>45</v>
      </c>
      <c r="T100" s="7" t="s">
        <v>41</v>
      </c>
      <c r="U100" s="624">
        <v>75</v>
      </c>
      <c r="V100" s="624">
        <v>240</v>
      </c>
      <c r="W100" s="624">
        <v>200</v>
      </c>
      <c r="X100" s="624">
        <v>200</v>
      </c>
      <c r="Y100" s="661">
        <v>180</v>
      </c>
      <c r="Z100" s="624">
        <v>180</v>
      </c>
      <c r="AA100" s="624">
        <v>190</v>
      </c>
      <c r="AB100" s="624">
        <v>170</v>
      </c>
      <c r="AC100" s="624">
        <v>170</v>
      </c>
      <c r="AD100" s="624">
        <v>170</v>
      </c>
      <c r="AE100" s="624">
        <v>130</v>
      </c>
      <c r="AF100" s="624">
        <v>95</v>
      </c>
      <c r="AG100" s="468">
        <f>SUM(U100:AF100)</f>
        <v>2000</v>
      </c>
      <c r="AH100" s="34">
        <f>IF(AH$5&lt;=$U$8,IF(SUM($U100:U100)=0,"",SUM($U100:U100)),"")</f>
        <v>75</v>
      </c>
      <c r="AI100" s="34">
        <f>IF(AI$5&lt;=$U$8,IF(SUM($U100:V100)=0,"",SUM($U100:V100)),"")</f>
        <v>315</v>
      </c>
      <c r="AJ100" s="34">
        <f>IF(AJ$5&lt;=$U$8,IF(SUM($U100:W100)=0,"",SUM($U100:W100)),"")</f>
        <v>515</v>
      </c>
      <c r="AK100" s="34">
        <f>IF(AK$5&lt;=$U$8,IF(SUM($U100:X100)=0,"",SUM($U100:X100)),"")</f>
        <v>715</v>
      </c>
      <c r="AL100" s="34">
        <f>IF(AL$5&lt;=$U$8,IF(SUM($U100:Y100)=0,"",SUM($U100:Y100)),"")</f>
        <v>895</v>
      </c>
      <c r="AM100" s="34">
        <f>IF(AM$5&lt;=$U$8,IF(SUM($U100:Z100)=0,"",SUM($U100:Z100)),"")</f>
        <v>1075</v>
      </c>
      <c r="AN100" s="34">
        <f>IF(AN$5&lt;=$U$8,IF(SUM($U100:AA100)=0,"",SUM($U100:AA100)),"")</f>
        <v>1265</v>
      </c>
      <c r="AO100" s="34">
        <f>IF(AO$5&lt;=$U$8,IF(SUM($U100:AB100)=0,"",SUM($U100:AB100)),"")</f>
        <v>1435</v>
      </c>
      <c r="AP100" s="34">
        <f>IF(AP$8&lt;=$U$8,IF(SUM($U100:AC100)=0,"",SUM($U100:AC100)),"")</f>
        <v>1605</v>
      </c>
      <c r="AQ100" s="34">
        <f>IF(AQ$5&lt;=$U$8,IF(SUM($U100:AD100)=0,"",SUM($U100:AD100)),"")</f>
        <v>1775</v>
      </c>
      <c r="AR100" s="34">
        <f>IF(AR$5&lt;=$U$8,IF(SUM($U100:AE100)=0,"",SUM($U100:AE100)),"")</f>
        <v>1905</v>
      </c>
      <c r="AS100" s="608">
        <f>IF(AS$5&lt;=$U$8,IF(SUM($U100:AF100)=0,"",SUM($U100:AF100)),"")</f>
        <v>2000</v>
      </c>
      <c r="AT100" s="416"/>
      <c r="AU100" s="12"/>
      <c r="AV100" s="364"/>
      <c r="AW100" s="364"/>
      <c r="AX100" s="364"/>
      <c r="AY100" s="364"/>
      <c r="AZ100" s="364"/>
      <c r="BA100" s="364"/>
      <c r="BB100" s="651"/>
      <c r="BC100" s="651"/>
      <c r="BD100" s="364"/>
      <c r="BE100" s="364"/>
      <c r="BF100" s="364"/>
      <c r="BG100" s="364"/>
      <c r="BH100" s="364"/>
      <c r="BI100" s="364"/>
      <c r="BJ100" s="364"/>
      <c r="BK100" s="364"/>
      <c r="BL100" s="364"/>
      <c r="BM100" s="364"/>
      <c r="BN100" s="364"/>
      <c r="BO100" s="364"/>
      <c r="BP100" s="364"/>
      <c r="BQ100" s="364"/>
    </row>
    <row r="101" spans="1:69" ht="33.75" customHeight="1" x14ac:dyDescent="0.25">
      <c r="A101" s="350" t="s">
        <v>240</v>
      </c>
      <c r="B101" s="424" t="s">
        <v>112</v>
      </c>
      <c r="C101" s="432">
        <v>0.7</v>
      </c>
      <c r="D101" s="359" t="s">
        <v>114</v>
      </c>
      <c r="E101" s="350" t="s">
        <v>306</v>
      </c>
      <c r="F101" s="424" t="s">
        <v>308</v>
      </c>
      <c r="G101" s="424" t="s">
        <v>344</v>
      </c>
      <c r="H101" s="615" t="s">
        <v>547</v>
      </c>
      <c r="I101" s="617" t="s">
        <v>553</v>
      </c>
      <c r="J101" s="438" t="s">
        <v>45</v>
      </c>
      <c r="K101" s="441">
        <v>7283</v>
      </c>
      <c r="L101" s="432">
        <v>0.4</v>
      </c>
      <c r="M101" s="432">
        <v>0.5</v>
      </c>
      <c r="N101" s="432">
        <v>0.75</v>
      </c>
      <c r="O101" s="432">
        <v>1</v>
      </c>
      <c r="P101" s="622" t="s">
        <v>519</v>
      </c>
      <c r="Q101" s="359" t="s">
        <v>202</v>
      </c>
      <c r="R101" s="350" t="s">
        <v>70</v>
      </c>
      <c r="S101" s="7" t="s">
        <v>45</v>
      </c>
      <c r="T101" s="7" t="s">
        <v>42</v>
      </c>
      <c r="U101" s="15">
        <v>56</v>
      </c>
      <c r="V101" s="15">
        <v>232</v>
      </c>
      <c r="W101" s="15">
        <v>202</v>
      </c>
      <c r="X101" s="15">
        <v>304</v>
      </c>
      <c r="Y101" s="15">
        <v>269</v>
      </c>
      <c r="Z101" s="15">
        <v>227</v>
      </c>
      <c r="AA101" s="15"/>
      <c r="AB101" s="15"/>
      <c r="AC101" s="15"/>
      <c r="AD101" s="15"/>
      <c r="AE101" s="15"/>
      <c r="AF101" s="14"/>
      <c r="AG101" s="469">
        <f>SUM(U101:AF101)</f>
        <v>1290</v>
      </c>
      <c r="AH101" s="34">
        <f>IF(AH$5&lt;=$U$8,IF(SUM($U101:U101)=0,"",SUM($U101:U101)),"")</f>
        <v>56</v>
      </c>
      <c r="AI101" s="34">
        <f>IF(AI$5&lt;=$U$8,IF(SUM($U101:V101)=0,"",SUM($U101:V101)),"")</f>
        <v>288</v>
      </c>
      <c r="AJ101" s="34">
        <f>IF(AJ$5&lt;=$U$8,IF(SUM($U101:W101)=0,"",SUM($U101:W101)),"")</f>
        <v>490</v>
      </c>
      <c r="AK101" s="34">
        <f>IF(AK$5&lt;=$U$8,IF(SUM($U101:X101)=0,"",SUM($U101:X101)),"")</f>
        <v>794</v>
      </c>
      <c r="AL101" s="34">
        <f>IF(AL$5&lt;=$U$8,IF(SUM($U101:Y101)=0,"",SUM($U101:Y101)),"")</f>
        <v>1063</v>
      </c>
      <c r="AM101" s="34">
        <f>IF(AM$5&lt;=$U$8,IF(SUM($U101:Z101)=0,"",SUM($U101:Z101)),"")</f>
        <v>1290</v>
      </c>
      <c r="AN101" s="34">
        <f>IF(AN$5&lt;=$U$8,IF(SUM($U101:AA101)=0,"",SUM($U101:AA101)),"")</f>
        <v>1290</v>
      </c>
      <c r="AO101" s="34">
        <f>IF(AO$5&lt;=$U$8,IF(SUM($U101:AB101)=0,"",SUM($U101:AB101)),"")</f>
        <v>1290</v>
      </c>
      <c r="AP101" s="34">
        <f>IF(AP$5&lt;=$U$8,IF(SUM($U101:AC101)=0,"",SUM($U101:AC101)),"")</f>
        <v>1290</v>
      </c>
      <c r="AQ101" s="34">
        <f>IF(AQ$5&lt;=$U$8,IF(SUM($U101:AD101)=0,"",SUM($U101:AD101)),"")</f>
        <v>1290</v>
      </c>
      <c r="AR101" s="34">
        <f>IF(AR$5&lt;=$U$8,IF(SUM($U101:AE101)=0,"",SUM($U101:AE101)),"")</f>
        <v>1290</v>
      </c>
      <c r="AS101" s="608">
        <f>IF(AS$5&lt;=$U$8,IF(SUM($U101:AF101)=0,"",SUM($U101:AF101)),"")</f>
        <v>1290</v>
      </c>
      <c r="AT101" s="415" t="s">
        <v>382</v>
      </c>
      <c r="AU101" s="557" t="s">
        <v>386</v>
      </c>
      <c r="AV101" s="364"/>
      <c r="AW101" s="566" t="s">
        <v>435</v>
      </c>
      <c r="AX101" s="592" t="s">
        <v>382</v>
      </c>
      <c r="AY101" s="592" t="s">
        <v>46</v>
      </c>
      <c r="AZ101" s="364"/>
      <c r="BA101" s="629" t="s">
        <v>595</v>
      </c>
      <c r="BB101" s="651" t="s">
        <v>382</v>
      </c>
      <c r="BC101" s="651" t="s">
        <v>630</v>
      </c>
      <c r="BD101" s="664" t="s">
        <v>382</v>
      </c>
      <c r="BE101" s="664" t="s">
        <v>701</v>
      </c>
      <c r="BF101" s="364"/>
      <c r="BG101" s="364"/>
      <c r="BH101" s="364"/>
      <c r="BI101" s="364"/>
      <c r="BJ101" s="364"/>
      <c r="BK101" s="364"/>
      <c r="BL101" s="364"/>
      <c r="BM101" s="364"/>
      <c r="BN101" s="364"/>
      <c r="BO101" s="364"/>
      <c r="BP101" s="364"/>
      <c r="BQ101" s="364"/>
    </row>
    <row r="102" spans="1:69" ht="33.75" customHeight="1" thickBot="1" x14ac:dyDescent="0.3">
      <c r="A102" s="354" t="s">
        <v>240</v>
      </c>
      <c r="B102" s="347" t="s">
        <v>112</v>
      </c>
      <c r="C102" s="351">
        <v>0.7</v>
      </c>
      <c r="D102" s="356" t="s">
        <v>114</v>
      </c>
      <c r="E102" s="354" t="s">
        <v>306</v>
      </c>
      <c r="F102" s="347" t="s">
        <v>308</v>
      </c>
      <c r="G102" s="347" t="s">
        <v>344</v>
      </c>
      <c r="H102" s="615" t="s">
        <v>547</v>
      </c>
      <c r="I102" s="617" t="s">
        <v>553</v>
      </c>
      <c r="J102" s="494" t="s">
        <v>45</v>
      </c>
      <c r="K102" s="495">
        <v>7283</v>
      </c>
      <c r="L102" s="351">
        <v>0.4</v>
      </c>
      <c r="M102" s="351">
        <v>0.5</v>
      </c>
      <c r="N102" s="351">
        <v>0.75</v>
      </c>
      <c r="O102" s="351">
        <v>1</v>
      </c>
      <c r="P102" s="622" t="s">
        <v>519</v>
      </c>
      <c r="Q102" s="356" t="s">
        <v>202</v>
      </c>
      <c r="R102" s="354" t="s">
        <v>70</v>
      </c>
      <c r="S102" s="471" t="s">
        <v>45</v>
      </c>
      <c r="T102" s="471" t="s">
        <v>43</v>
      </c>
      <c r="U102" s="275">
        <f t="shared" ref="U102:AF102" si="169">IF(U100=0,"",U101/U100)</f>
        <v>0.7466666666666667</v>
      </c>
      <c r="V102" s="275">
        <f t="shared" si="169"/>
        <v>0.96666666666666667</v>
      </c>
      <c r="W102" s="275">
        <f t="shared" si="169"/>
        <v>1.01</v>
      </c>
      <c r="X102" s="275">
        <f t="shared" si="169"/>
        <v>1.52</v>
      </c>
      <c r="Y102" s="275">
        <f t="shared" si="169"/>
        <v>1.4944444444444445</v>
      </c>
      <c r="Z102" s="275">
        <f t="shared" si="169"/>
        <v>1.2611111111111111</v>
      </c>
      <c r="AA102" s="275">
        <f t="shared" si="169"/>
        <v>0</v>
      </c>
      <c r="AB102" s="275">
        <f t="shared" si="169"/>
        <v>0</v>
      </c>
      <c r="AC102" s="275">
        <f t="shared" si="169"/>
        <v>0</v>
      </c>
      <c r="AD102" s="275">
        <f t="shared" si="169"/>
        <v>0</v>
      </c>
      <c r="AE102" s="275">
        <f t="shared" si="169"/>
        <v>0</v>
      </c>
      <c r="AF102" s="275">
        <f t="shared" si="169"/>
        <v>0</v>
      </c>
      <c r="AG102" s="484">
        <f t="shared" ref="AG102" si="170">IF(AG100=0,"",AG101/AG100)</f>
        <v>0.64500000000000002</v>
      </c>
      <c r="AH102" s="345">
        <f>IF(AH$8&lt;=$AJ$8,IF(OR(AH100="",AH101=""),"",AH101/AH100),"")</f>
        <v>0.7466666666666667</v>
      </c>
      <c r="AI102" s="345">
        <f t="shared" ref="AI102:AO102" si="171">IF(AI$8&lt;=$AJ$8,IF(OR(AI100="",AI101=""),"",AI101/AI100),"")</f>
        <v>0.91428571428571426</v>
      </c>
      <c r="AJ102" s="626">
        <f t="shared" si="171"/>
        <v>0.95145631067961167</v>
      </c>
      <c r="AK102" s="345">
        <f t="shared" si="171"/>
        <v>1.1104895104895105</v>
      </c>
      <c r="AL102" s="345">
        <f t="shared" si="171"/>
        <v>1.1877094972067039</v>
      </c>
      <c r="AM102" s="345">
        <f t="shared" si="171"/>
        <v>1.2</v>
      </c>
      <c r="AN102" s="345">
        <f t="shared" si="171"/>
        <v>1.0197628458498025</v>
      </c>
      <c r="AO102" s="345">
        <f t="shared" si="171"/>
        <v>0.89895470383275267</v>
      </c>
      <c r="AP102" s="345">
        <f>IF(AP$5&lt;=$AJ$5,IF(OR(AP100="",AP101=""),"",AP101/AP100),"")</f>
        <v>0.80373831775700932</v>
      </c>
      <c r="AQ102" s="345">
        <f t="shared" ref="AQ102" si="172">IF(AQ$5&lt;=$AJ$5,IF(OR(AQ100="",AQ101=""),"",AQ101/AQ100),"")</f>
        <v>0.72676056338028172</v>
      </c>
      <c r="AR102" s="345">
        <f t="shared" ref="AR102" si="173">IF(AR$5&lt;=$AJ$5,IF(OR(AR100="",AR101=""),"",AR101/AR100),"")</f>
        <v>0.67716535433070868</v>
      </c>
      <c r="AS102" s="609">
        <f t="shared" ref="AS102" si="174">IF(AS$5&lt;=$AJ$5,IF(OR(AS100="",AS101=""),"",AS101/AS100),"")</f>
        <v>0.64500000000000002</v>
      </c>
      <c r="AT102" s="416"/>
      <c r="AU102" s="12"/>
      <c r="AV102" s="364"/>
      <c r="AW102" s="364"/>
      <c r="AX102" s="364"/>
      <c r="AY102" s="364"/>
      <c r="AZ102" s="364"/>
      <c r="BA102" s="364"/>
      <c r="BB102" s="651"/>
      <c r="BC102" s="651"/>
      <c r="BD102" s="364"/>
      <c r="BE102" s="364"/>
      <c r="BF102" s="364"/>
      <c r="BG102" s="364"/>
      <c r="BH102" s="364"/>
      <c r="BI102" s="364"/>
      <c r="BJ102" s="364"/>
      <c r="BK102" s="364"/>
      <c r="BL102" s="364"/>
      <c r="BM102" s="364"/>
      <c r="BN102" s="364"/>
      <c r="BO102" s="364"/>
      <c r="BP102" s="364"/>
      <c r="BQ102" s="364"/>
    </row>
    <row r="103" spans="1:69" ht="45" customHeight="1" thickBot="1" x14ac:dyDescent="0.3">
      <c r="A103" s="496" t="s">
        <v>240</v>
      </c>
      <c r="B103" s="497" t="s">
        <v>112</v>
      </c>
      <c r="C103" s="498">
        <v>0.7</v>
      </c>
      <c r="D103" s="499" t="s">
        <v>115</v>
      </c>
      <c r="E103" s="496" t="s">
        <v>313</v>
      </c>
      <c r="F103" s="497" t="s">
        <v>314</v>
      </c>
      <c r="G103" s="498" t="s">
        <v>345</v>
      </c>
      <c r="H103" s="615" t="s">
        <v>547</v>
      </c>
      <c r="I103" s="617" t="s">
        <v>553</v>
      </c>
      <c r="J103" s="500" t="s">
        <v>40</v>
      </c>
      <c r="K103" s="501"/>
      <c r="L103" s="498">
        <v>0</v>
      </c>
      <c r="M103" s="498">
        <v>1</v>
      </c>
      <c r="N103" s="498">
        <v>1</v>
      </c>
      <c r="O103" s="498">
        <v>1</v>
      </c>
      <c r="P103" s="622" t="s">
        <v>519</v>
      </c>
      <c r="Q103" s="499" t="s">
        <v>203</v>
      </c>
      <c r="R103" s="496" t="s">
        <v>76</v>
      </c>
      <c r="S103" s="502" t="s">
        <v>40</v>
      </c>
      <c r="T103" s="502" t="s">
        <v>233</v>
      </c>
      <c r="U103" s="505">
        <v>0.95</v>
      </c>
      <c r="V103" s="505">
        <v>0.94</v>
      </c>
      <c r="W103" s="503">
        <v>0.93</v>
      </c>
      <c r="X103" s="503">
        <v>0.93</v>
      </c>
      <c r="Y103" s="503">
        <v>0.93</v>
      </c>
      <c r="Z103" s="503">
        <v>0.95</v>
      </c>
      <c r="AA103" s="503"/>
      <c r="AB103" s="503"/>
      <c r="AC103" s="503"/>
      <c r="AD103" s="503"/>
      <c r="AE103" s="503"/>
      <c r="AF103" s="503"/>
      <c r="AG103" s="506">
        <v>1</v>
      </c>
      <c r="AH103" s="345">
        <f t="shared" ref="AH103:AI103" si="175">IF(AH$5&lt;=$U$8,U103,"")</f>
        <v>0.95</v>
      </c>
      <c r="AI103" s="345">
        <f t="shared" si="175"/>
        <v>0.94</v>
      </c>
      <c r="AJ103" s="345">
        <f t="shared" ref="AJ103" si="176">IF(AJ$5&lt;=$U$8,W103,"")</f>
        <v>0.93</v>
      </c>
      <c r="AK103" s="345">
        <f t="shared" ref="AK103" si="177">IF(AK$5&lt;=$U$8,X103,"")</f>
        <v>0.93</v>
      </c>
      <c r="AL103" s="345">
        <f t="shared" ref="AL103" si="178">IF(AL$5&lt;=$U$8,Y103,"")</f>
        <v>0.93</v>
      </c>
      <c r="AM103" s="345">
        <f t="shared" ref="AM103" si="179">IF(AM$5&lt;=$U$8,Z103,"")</f>
        <v>0.95</v>
      </c>
      <c r="AN103" s="345">
        <f t="shared" ref="AN103" si="180">IF(AN$5&lt;=$U$8,AA103,"")</f>
        <v>0</v>
      </c>
      <c r="AO103" s="345">
        <f t="shared" ref="AO103" si="181">IF(AO$5&lt;=$U$8,AB103,"")</f>
        <v>0</v>
      </c>
      <c r="AP103" s="345">
        <f t="shared" ref="AP103" si="182">IF(AP$5&lt;=$U$8,AC103,"")</f>
        <v>0</v>
      </c>
      <c r="AQ103" s="345">
        <f t="shared" ref="AQ103" si="183">IF(AQ$5&lt;=$U$8,AD103,"")</f>
        <v>0</v>
      </c>
      <c r="AR103" s="345">
        <f t="shared" ref="AR103" si="184">IF(AR$5&lt;=$U$8,AE103,"")</f>
        <v>0</v>
      </c>
      <c r="AS103" s="609">
        <f t="shared" ref="AS103" si="185">IF(AS$5&lt;=$U$8,AF103,"")</f>
        <v>0</v>
      </c>
      <c r="AT103" s="417" t="s">
        <v>393</v>
      </c>
      <c r="AU103" s="400" t="s">
        <v>483</v>
      </c>
      <c r="AV103" s="401" t="s">
        <v>424</v>
      </c>
      <c r="AW103" s="401" t="s">
        <v>484</v>
      </c>
      <c r="AX103" s="401" t="s">
        <v>478</v>
      </c>
      <c r="AY103" s="401" t="s">
        <v>486</v>
      </c>
      <c r="AZ103" s="629" t="s">
        <v>581</v>
      </c>
      <c r="BA103" s="36" t="s">
        <v>582</v>
      </c>
      <c r="BB103" s="648" t="s">
        <v>581</v>
      </c>
      <c r="BC103" s="649" t="s">
        <v>641</v>
      </c>
      <c r="BD103" s="402" t="s">
        <v>581</v>
      </c>
      <c r="BE103" s="649" t="s">
        <v>689</v>
      </c>
      <c r="BF103" s="402"/>
      <c r="BG103" s="402"/>
      <c r="BH103" s="402"/>
      <c r="BI103" s="402"/>
      <c r="BJ103" s="402"/>
      <c r="BK103" s="402"/>
      <c r="BL103" s="402"/>
      <c r="BM103" s="402"/>
      <c r="BN103" s="402"/>
      <c r="BO103" s="402"/>
      <c r="BP103" s="402"/>
      <c r="BQ103" s="402"/>
    </row>
    <row r="104" spans="1:69" s="543" customFormat="1" ht="42" customHeight="1" x14ac:dyDescent="0.25">
      <c r="A104" s="457" t="s">
        <v>116</v>
      </c>
      <c r="B104" s="539" t="s">
        <v>117</v>
      </c>
      <c r="C104" s="540">
        <v>0.3</v>
      </c>
      <c r="D104" s="458" t="s">
        <v>127</v>
      </c>
      <c r="E104" s="457" t="s">
        <v>330</v>
      </c>
      <c r="F104" s="539" t="s">
        <v>331</v>
      </c>
      <c r="G104" s="539" t="s">
        <v>347</v>
      </c>
      <c r="H104" s="615" t="s">
        <v>547</v>
      </c>
      <c r="I104" s="617" t="s">
        <v>553</v>
      </c>
      <c r="J104" s="541" t="s">
        <v>40</v>
      </c>
      <c r="K104" s="542">
        <v>4</v>
      </c>
      <c r="L104" s="542">
        <v>4</v>
      </c>
      <c r="M104" s="542">
        <v>4</v>
      </c>
      <c r="N104" s="542">
        <v>4</v>
      </c>
      <c r="O104" s="542">
        <v>4</v>
      </c>
      <c r="P104" s="622" t="s">
        <v>519</v>
      </c>
      <c r="Q104" s="458" t="s">
        <v>300</v>
      </c>
      <c r="R104" s="457" t="s">
        <v>84</v>
      </c>
      <c r="S104" s="604" t="s">
        <v>40</v>
      </c>
      <c r="T104" s="604" t="s">
        <v>41</v>
      </c>
      <c r="U104" s="555"/>
      <c r="V104" s="555"/>
      <c r="W104" s="555">
        <v>1</v>
      </c>
      <c r="X104" s="555"/>
      <c r="Y104" s="555"/>
      <c r="Z104" s="555">
        <v>1</v>
      </c>
      <c r="AA104" s="555"/>
      <c r="AB104" s="555"/>
      <c r="AC104" s="555">
        <v>1</v>
      </c>
      <c r="AD104" s="555"/>
      <c r="AE104" s="556"/>
      <c r="AF104" s="556">
        <v>1</v>
      </c>
      <c r="AG104" s="468">
        <f>SUM(U104:AF104)</f>
        <v>4</v>
      </c>
      <c r="AH104" s="34" t="str">
        <f>IF(AH$5&lt;=$U$8,IF(SUM($U104:U104)=0,"",SUM($U104:U104)),"")</f>
        <v/>
      </c>
      <c r="AI104" s="34" t="str">
        <f>IF(AI$5&lt;=$U$8,IF(SUM($U104:V104)=0,"",SUM($U104:V104)),"")</f>
        <v/>
      </c>
      <c r="AJ104" s="34">
        <f>IF(AJ$5&lt;=$U$8,IF(SUM($U104:W104)=0,"",SUM($U104:W104)),"")</f>
        <v>1</v>
      </c>
      <c r="AK104" s="34">
        <f>IF(AK$5&lt;=$U$8,IF(SUM($U104:X104)=0,"",SUM($U104:X104)),"")</f>
        <v>1</v>
      </c>
      <c r="AL104" s="34">
        <f>IF(AL$5&lt;=$U$8,IF(SUM($U104:Y104)=0,"",SUM($U104:Y104)),"")</f>
        <v>1</v>
      </c>
      <c r="AM104" s="34">
        <f>IF(AM$5&lt;=$U$8,IF(SUM($U104:Z104)=0,"",SUM($U104:Z104)),"")</f>
        <v>2</v>
      </c>
      <c r="AN104" s="34">
        <f>IF(AN$5&lt;=$U$8,IF(SUM($U104:AA104)=0,"",SUM($U104:AA104)),"")</f>
        <v>2</v>
      </c>
      <c r="AO104" s="34">
        <f>IF(AO$5&lt;=$U$8,IF(SUM($U104:AB104)=0,"",SUM($U104:AB104)),"")</f>
        <v>2</v>
      </c>
      <c r="AP104" s="34">
        <f>IF(AP$8&lt;=$U$8,IF(SUM($U104:AC104)=0,"",SUM($U104:AC104)),"")</f>
        <v>3</v>
      </c>
      <c r="AQ104" s="34">
        <f>IF(AQ$5&lt;=$U$8,IF(SUM($U104:AD104)=0,"",SUM($U104:AD104)),"")</f>
        <v>3</v>
      </c>
      <c r="AR104" s="34">
        <f>IF(AR$5&lt;=$U$8,IF(SUM($U104:AE104)=0,"",SUM($U104:AE104)),"")</f>
        <v>3</v>
      </c>
      <c r="AS104" s="608">
        <f>IF(AS$5&lt;=$U$8,IF(SUM($U104:AF104)=0,"",SUM($U104:AF104)),"")</f>
        <v>4</v>
      </c>
      <c r="AT104" s="418"/>
      <c r="AU104" s="298"/>
      <c r="AV104" s="404"/>
      <c r="AW104" s="405"/>
      <c r="AX104" s="404"/>
      <c r="AY104" s="401" t="s">
        <v>485</v>
      </c>
      <c r="AZ104" s="404"/>
      <c r="BA104" s="405"/>
      <c r="BB104" s="404"/>
      <c r="BC104" s="405"/>
      <c r="BD104" s="404"/>
      <c r="BE104" s="405"/>
      <c r="BF104" s="404"/>
      <c r="BG104" s="405"/>
      <c r="BH104" s="404"/>
      <c r="BI104" s="405"/>
      <c r="BJ104" s="404"/>
      <c r="BK104" s="405"/>
      <c r="BL104" s="404"/>
      <c r="BM104" s="405"/>
      <c r="BN104" s="404"/>
      <c r="BO104" s="405"/>
      <c r="BP104" s="404"/>
      <c r="BQ104" s="405"/>
    </row>
    <row r="105" spans="1:69" ht="45" customHeight="1" x14ac:dyDescent="0.25">
      <c r="A105" s="350" t="s">
        <v>116</v>
      </c>
      <c r="B105" s="424" t="s">
        <v>117</v>
      </c>
      <c r="C105" s="432">
        <v>0.3</v>
      </c>
      <c r="D105" s="359" t="s">
        <v>127</v>
      </c>
      <c r="E105" s="350" t="s">
        <v>330</v>
      </c>
      <c r="F105" s="424" t="s">
        <v>331</v>
      </c>
      <c r="G105" s="424" t="s">
        <v>347</v>
      </c>
      <c r="H105" s="615" t="s">
        <v>547</v>
      </c>
      <c r="I105" s="617" t="s">
        <v>553</v>
      </c>
      <c r="J105" s="438" t="s">
        <v>40</v>
      </c>
      <c r="K105" s="439">
        <v>4</v>
      </c>
      <c r="L105" s="439">
        <v>4</v>
      </c>
      <c r="M105" s="439">
        <v>4</v>
      </c>
      <c r="N105" s="439">
        <v>4</v>
      </c>
      <c r="O105" s="439">
        <v>4</v>
      </c>
      <c r="P105" s="622" t="s">
        <v>519</v>
      </c>
      <c r="Q105" s="359" t="s">
        <v>300</v>
      </c>
      <c r="R105" s="350" t="s">
        <v>84</v>
      </c>
      <c r="S105" s="7" t="s">
        <v>40</v>
      </c>
      <c r="T105" s="7" t="s">
        <v>42</v>
      </c>
      <c r="U105" s="38">
        <v>0</v>
      </c>
      <c r="V105" s="298">
        <v>0</v>
      </c>
      <c r="W105" s="298">
        <v>0</v>
      </c>
      <c r="X105" s="298">
        <v>0</v>
      </c>
      <c r="Y105" s="298">
        <v>0</v>
      </c>
      <c r="Z105" s="298">
        <v>0</v>
      </c>
      <c r="AA105" s="298"/>
      <c r="AB105" s="298"/>
      <c r="AC105" s="298"/>
      <c r="AD105" s="298"/>
      <c r="AE105" s="298"/>
      <c r="AF105" s="298"/>
      <c r="AG105" s="469">
        <f>SUM(U105:AF105)</f>
        <v>0</v>
      </c>
      <c r="AH105" s="384"/>
      <c r="AI105" s="384"/>
      <c r="AJ105" s="384"/>
      <c r="AK105" s="384"/>
      <c r="AL105" s="384"/>
      <c r="AM105" s="384"/>
      <c r="AN105" s="384"/>
      <c r="AO105" s="384"/>
      <c r="AP105" s="384"/>
      <c r="AQ105" s="384"/>
      <c r="AR105" s="384"/>
      <c r="AS105" s="422"/>
      <c r="AT105" s="418" t="s">
        <v>394</v>
      </c>
      <c r="AU105" s="298" t="s">
        <v>395</v>
      </c>
      <c r="AV105" s="298" t="s">
        <v>394</v>
      </c>
      <c r="AW105" s="390" t="s">
        <v>426</v>
      </c>
      <c r="AX105" s="592" t="s">
        <v>479</v>
      </c>
      <c r="AY105" s="592" t="s">
        <v>480</v>
      </c>
      <c r="AZ105" s="407" t="s">
        <v>584</v>
      </c>
      <c r="BA105" s="634" t="s">
        <v>583</v>
      </c>
      <c r="BB105" s="17" t="s">
        <v>642</v>
      </c>
      <c r="BC105" s="17" t="s">
        <v>643</v>
      </c>
      <c r="BD105" s="664" t="s">
        <v>690</v>
      </c>
      <c r="BE105" s="17" t="s">
        <v>691</v>
      </c>
      <c r="BF105" s="403"/>
      <c r="BG105" s="406"/>
      <c r="BH105" s="364"/>
      <c r="BI105" s="364"/>
      <c r="BJ105" s="364"/>
      <c r="BK105" s="364"/>
      <c r="BL105" s="364"/>
      <c r="BM105" s="364"/>
      <c r="BN105" s="364"/>
      <c r="BO105" s="364"/>
      <c r="BP105" s="364"/>
      <c r="BQ105" s="364"/>
    </row>
    <row r="106" spans="1:69" ht="45" customHeight="1" thickBot="1" x14ac:dyDescent="0.3">
      <c r="A106" s="473" t="s">
        <v>116</v>
      </c>
      <c r="B106" s="429" t="s">
        <v>117</v>
      </c>
      <c r="C106" s="433">
        <v>0.3</v>
      </c>
      <c r="D106" s="474" t="s">
        <v>127</v>
      </c>
      <c r="E106" s="473" t="s">
        <v>330</v>
      </c>
      <c r="F106" s="429" t="s">
        <v>331</v>
      </c>
      <c r="G106" s="429" t="s">
        <v>347</v>
      </c>
      <c r="H106" s="615" t="s">
        <v>547</v>
      </c>
      <c r="I106" s="617" t="s">
        <v>553</v>
      </c>
      <c r="J106" s="436" t="s">
        <v>40</v>
      </c>
      <c r="K106" s="442">
        <v>4</v>
      </c>
      <c r="L106" s="442">
        <v>4</v>
      </c>
      <c r="M106" s="442">
        <v>4</v>
      </c>
      <c r="N106" s="442">
        <v>4</v>
      </c>
      <c r="O106" s="442">
        <v>4</v>
      </c>
      <c r="P106" s="622" t="s">
        <v>519</v>
      </c>
      <c r="Q106" s="474" t="s">
        <v>300</v>
      </c>
      <c r="R106" s="473" t="s">
        <v>84</v>
      </c>
      <c r="S106" s="603" t="s">
        <v>40</v>
      </c>
      <c r="T106" s="603" t="s">
        <v>43</v>
      </c>
      <c r="U106" s="275" t="str">
        <f t="shared" ref="U106" si="186">IF(U104=0,"",U105/U104)</f>
        <v/>
      </c>
      <c r="V106" s="275" t="str">
        <f t="shared" ref="V106:AF106" si="187">IF(V104=0,"",V95/V104)</f>
        <v/>
      </c>
      <c r="W106" s="275">
        <f t="shared" si="187"/>
        <v>67</v>
      </c>
      <c r="X106" s="275" t="str">
        <f t="shared" si="187"/>
        <v/>
      </c>
      <c r="Y106" s="275" t="str">
        <f t="shared" si="187"/>
        <v/>
      </c>
      <c r="Z106" s="275">
        <f t="shared" si="187"/>
        <v>294</v>
      </c>
      <c r="AA106" s="275" t="str">
        <f t="shared" si="187"/>
        <v/>
      </c>
      <c r="AB106" s="275" t="str">
        <f t="shared" si="187"/>
        <v/>
      </c>
      <c r="AC106" s="275">
        <f t="shared" si="187"/>
        <v>0</v>
      </c>
      <c r="AD106" s="275" t="str">
        <f t="shared" si="187"/>
        <v/>
      </c>
      <c r="AE106" s="275" t="str">
        <f t="shared" si="187"/>
        <v/>
      </c>
      <c r="AF106" s="275">
        <f t="shared" si="187"/>
        <v>0</v>
      </c>
      <c r="AG106" s="535">
        <f>+AG95/AF104</f>
        <v>548</v>
      </c>
      <c r="AH106" s="345" t="str">
        <f>IF(AH$8&lt;=$AJ$8,IF(OR(AH104="",AH95=""),"",AH95/AH104),"")</f>
        <v/>
      </c>
      <c r="AI106" s="345" t="str">
        <f>IF(AI$8&lt;=$AJ$8,IF(OR(AI104="",AI95=""),"",AI95/AI104),"")</f>
        <v/>
      </c>
      <c r="AJ106" s="345">
        <f>IF(AJ$8&lt;=$AJ$8,IF(OR(AJ104="",AJ95=""),"",AJ5/AJ104),"")</f>
        <v>0</v>
      </c>
      <c r="AK106" s="345">
        <f>IF(AK$5&lt;=$U$8,AVERAGE($U106:X106),"")</f>
        <v>67</v>
      </c>
      <c r="AL106" s="345">
        <f>IF(AL$5&lt;=$U$8,AVERAGE($U106:Y106),"")</f>
        <v>67</v>
      </c>
      <c r="AM106" s="345">
        <f>IF(AM$5&lt;=$U$8,AVERAGE($U106:Z106),"")</f>
        <v>180.5</v>
      </c>
      <c r="AN106" s="345">
        <f>IF(AN$5&lt;=$U$8,AVERAGE($U106:AA106),"")</f>
        <v>180.5</v>
      </c>
      <c r="AO106" s="345">
        <f>IF(AO$5&lt;=$U$8,AVERAGE($U106:AB106),"")</f>
        <v>180.5</v>
      </c>
      <c r="AP106" s="345">
        <f>IF(AP$5&lt;=$U$8,AVERAGE($U106:AC106),"")</f>
        <v>120.33333333333333</v>
      </c>
      <c r="AQ106" s="345">
        <f>IF(AQ$5&lt;=$U$8,AVERAGE($U106:AD106),"")</f>
        <v>120.33333333333333</v>
      </c>
      <c r="AR106" s="345">
        <f>IF(AR$5&lt;=$U$8,AVERAGE($U106:AE106),"")</f>
        <v>120.33333333333333</v>
      </c>
      <c r="AS106" s="609">
        <f>IF(AS$5&lt;=$U$8,AVERAGE($U106:AF106),"")</f>
        <v>90.25</v>
      </c>
      <c r="AT106" s="418"/>
      <c r="AU106" s="298"/>
      <c r="AV106" s="364"/>
      <c r="AW106" s="364"/>
      <c r="AX106" s="364"/>
      <c r="AY106" s="364"/>
      <c r="AZ106" s="364"/>
      <c r="BA106" s="364"/>
      <c r="BB106" s="651"/>
      <c r="BC106" s="651"/>
      <c r="BD106" s="364"/>
      <c r="BE106" s="364"/>
      <c r="BF106" s="364"/>
      <c r="BG106" s="364"/>
      <c r="BH106" s="364"/>
      <c r="BI106" s="364"/>
      <c r="BJ106" s="364"/>
      <c r="BK106" s="364"/>
      <c r="BL106" s="364"/>
      <c r="BM106" s="364"/>
      <c r="BN106" s="364"/>
      <c r="BO106" s="364"/>
      <c r="BP106" s="364"/>
      <c r="BQ106" s="364"/>
    </row>
    <row r="107" spans="1:69" ht="38.25" customHeight="1" x14ac:dyDescent="0.25">
      <c r="A107" s="460" t="s">
        <v>116</v>
      </c>
      <c r="B107" s="461" t="s">
        <v>117</v>
      </c>
      <c r="C107" s="462">
        <v>0.3</v>
      </c>
      <c r="D107" s="463" t="s">
        <v>128</v>
      </c>
      <c r="E107" s="460" t="s">
        <v>327</v>
      </c>
      <c r="F107" s="461" t="s">
        <v>349</v>
      </c>
      <c r="G107" s="462" t="s">
        <v>348</v>
      </c>
      <c r="H107" s="615" t="s">
        <v>547</v>
      </c>
      <c r="I107" s="617" t="s">
        <v>553</v>
      </c>
      <c r="J107" s="461" t="s">
        <v>186</v>
      </c>
      <c r="K107" s="461"/>
      <c r="L107" s="462">
        <v>-0.2</v>
      </c>
      <c r="M107" s="462">
        <v>-0.2</v>
      </c>
      <c r="N107" s="462">
        <v>-0.2</v>
      </c>
      <c r="O107" s="462">
        <v>-0.2</v>
      </c>
      <c r="P107" s="622" t="s">
        <v>519</v>
      </c>
      <c r="Q107" s="463" t="s">
        <v>301</v>
      </c>
      <c r="R107" s="460" t="s">
        <v>89</v>
      </c>
      <c r="S107" s="461" t="s">
        <v>40</v>
      </c>
      <c r="T107" s="461" t="s">
        <v>233</v>
      </c>
      <c r="U107" s="514">
        <v>13</v>
      </c>
      <c r="V107" s="514">
        <v>13</v>
      </c>
      <c r="W107" s="514">
        <v>13</v>
      </c>
      <c r="X107" s="514">
        <v>12</v>
      </c>
      <c r="Y107" s="514">
        <v>14</v>
      </c>
      <c r="Z107" s="466">
        <v>18</v>
      </c>
      <c r="AA107" s="514"/>
      <c r="AB107" s="514"/>
      <c r="AC107" s="514"/>
      <c r="AD107" s="514"/>
      <c r="AE107" s="514"/>
      <c r="AF107" s="514"/>
      <c r="AG107" s="515">
        <v>14</v>
      </c>
      <c r="AH107" s="560">
        <f>IF(AH$5&lt;=$U$8,AVERAGE($U107:U107),"")</f>
        <v>13</v>
      </c>
      <c r="AI107" s="560">
        <f>IF(AI$5&lt;=$U$8,AVERAGE($U107:V107),"")</f>
        <v>13</v>
      </c>
      <c r="AJ107" s="560">
        <f>IF(AJ$5&lt;=$U$8,AVERAGE($U107:W107),"")</f>
        <v>13</v>
      </c>
      <c r="AK107" s="560">
        <f>IF(AK$5&lt;=$U$8,AVERAGE($U107:X107),"")</f>
        <v>12.75</v>
      </c>
      <c r="AL107" s="560">
        <f>IF(AL$5&lt;=$U$8,AVERAGE($U107:Y107),"")</f>
        <v>13</v>
      </c>
      <c r="AM107" s="560">
        <f>IF(AM$5&lt;=$U$8,AVERAGE($U107:Z107),"")</f>
        <v>13.833333333333334</v>
      </c>
      <c r="AN107" s="560">
        <f>IF(AN$5&lt;=$U$8,AVERAGE($U107:AA107),"")</f>
        <v>13.833333333333334</v>
      </c>
      <c r="AO107" s="560">
        <f>IF(AO$5&lt;=$U$8,AVERAGE($U107:AB107),"")</f>
        <v>13.833333333333334</v>
      </c>
      <c r="AP107" s="560">
        <f>IF(AP$5&lt;=$U$8,AVERAGE($U107:AC107),"")</f>
        <v>13.833333333333334</v>
      </c>
      <c r="AQ107" s="560">
        <f>IF(AQ$5&lt;=$U$8,AVERAGE($U107:AD107),"")</f>
        <v>13.833333333333334</v>
      </c>
      <c r="AR107" s="560">
        <f>IF(AR$5&lt;=$U$8,AVERAGE($U107:AE107),"")</f>
        <v>13.833333333333334</v>
      </c>
      <c r="AS107" s="611">
        <f>IF(AS$5&lt;=$U$8,AVERAGE($U107:AF107),"")</f>
        <v>13.833333333333334</v>
      </c>
      <c r="AT107" s="419" t="s">
        <v>396</v>
      </c>
      <c r="AU107" s="146" t="s">
        <v>397</v>
      </c>
      <c r="AV107" s="407" t="s">
        <v>396</v>
      </c>
      <c r="AW107" s="390" t="s">
        <v>425</v>
      </c>
      <c r="AX107" s="407" t="s">
        <v>481</v>
      </c>
      <c r="AY107" s="390" t="s">
        <v>482</v>
      </c>
      <c r="AZ107" s="407" t="s">
        <v>481</v>
      </c>
      <c r="BA107" s="594" t="s">
        <v>585</v>
      </c>
      <c r="BB107" s="17" t="s">
        <v>642</v>
      </c>
      <c r="BC107" s="650" t="s">
        <v>644</v>
      </c>
      <c r="BD107" s="407" t="s">
        <v>692</v>
      </c>
      <c r="BE107" s="669" t="s">
        <v>693</v>
      </c>
      <c r="BF107" s="407"/>
      <c r="BG107" s="407"/>
      <c r="BH107" s="407"/>
      <c r="BI107" s="407"/>
      <c r="BJ107" s="407"/>
      <c r="BK107" s="407"/>
      <c r="BL107" s="407"/>
      <c r="BM107" s="407"/>
      <c r="BN107" s="407"/>
      <c r="BO107" s="407"/>
      <c r="BP107" s="407"/>
      <c r="BQ107" s="407"/>
    </row>
    <row r="108" spans="1:69" ht="38.25" customHeight="1" x14ac:dyDescent="0.25">
      <c r="A108" s="350" t="s">
        <v>116</v>
      </c>
      <c r="B108" s="424" t="s">
        <v>117</v>
      </c>
      <c r="C108" s="432">
        <v>0.3</v>
      </c>
      <c r="D108" s="359" t="s">
        <v>128</v>
      </c>
      <c r="E108" s="350" t="s">
        <v>327</v>
      </c>
      <c r="F108" s="424" t="s">
        <v>349</v>
      </c>
      <c r="G108" s="432" t="s">
        <v>348</v>
      </c>
      <c r="H108" s="615" t="s">
        <v>547</v>
      </c>
      <c r="I108" s="617" t="s">
        <v>553</v>
      </c>
      <c r="J108" s="424" t="s">
        <v>186</v>
      </c>
      <c r="K108" s="424"/>
      <c r="L108" s="432">
        <v>-0.2</v>
      </c>
      <c r="M108" s="432">
        <v>-0.2</v>
      </c>
      <c r="N108" s="432">
        <v>-0.2</v>
      </c>
      <c r="O108" s="432">
        <v>-0.2</v>
      </c>
      <c r="P108" s="622" t="s">
        <v>519</v>
      </c>
      <c r="Q108" s="359" t="s">
        <v>301</v>
      </c>
      <c r="R108" s="350" t="s">
        <v>89</v>
      </c>
      <c r="S108" s="599" t="s">
        <v>44</v>
      </c>
      <c r="T108" s="599" t="s">
        <v>233</v>
      </c>
      <c r="U108" s="16">
        <v>10</v>
      </c>
      <c r="V108" s="16">
        <v>15</v>
      </c>
      <c r="W108" s="16">
        <v>12</v>
      </c>
      <c r="X108" s="16">
        <v>12</v>
      </c>
      <c r="Y108" s="16">
        <v>12</v>
      </c>
      <c r="Z108" s="15">
        <v>12</v>
      </c>
      <c r="AA108" s="16"/>
      <c r="AB108" s="16"/>
      <c r="AC108" s="16"/>
      <c r="AD108" s="16"/>
      <c r="AE108" s="13"/>
      <c r="AF108" s="13"/>
      <c r="AG108" s="516">
        <v>8</v>
      </c>
      <c r="AH108" s="560">
        <f>IF(AH$5&lt;=$U$8,AVERAGE($U108:U108),"")</f>
        <v>10</v>
      </c>
      <c r="AI108" s="560">
        <f>IF(AI$5&lt;=$U$8,AVERAGE($V108:V108),"")</f>
        <v>15</v>
      </c>
      <c r="AJ108" s="627">
        <f>IF(AJ$5&lt;=$U$8,AVERAGE($U108:W108),"")</f>
        <v>12.333333333333334</v>
      </c>
      <c r="AK108" s="560">
        <f>IF(AK$5&lt;=$U$8,AVERAGE($U108:X108),"")</f>
        <v>12.25</v>
      </c>
      <c r="AL108" s="560">
        <f>IF(AL$5&lt;=$U$8,AVERAGE($U108:Y108),"")</f>
        <v>12.2</v>
      </c>
      <c r="AM108" s="560">
        <f>IF(AM$5&lt;=$U$8,AVERAGE($U108:Z108),"")</f>
        <v>12.166666666666666</v>
      </c>
      <c r="AN108" s="560">
        <f>IF(AN$5&lt;=$U$8,AVERAGE($U108:AA108),"")</f>
        <v>12.166666666666666</v>
      </c>
      <c r="AO108" s="560">
        <f>IF(AO$5&lt;=$U$8,AVERAGE($U108:AB108),"")</f>
        <v>12.166666666666666</v>
      </c>
      <c r="AP108" s="560">
        <f>IF(AP$5&lt;=$U$8,AVERAGE($U108:AC108),"")</f>
        <v>12.166666666666666</v>
      </c>
      <c r="AQ108" s="560">
        <f>IF(AQ$5&lt;=$U$8,AVERAGE($U108:AD108),"")</f>
        <v>12.166666666666666</v>
      </c>
      <c r="AR108" s="560">
        <f>IF(AR$5&lt;=$U$8,AVERAGE($U108:AE108),"")</f>
        <v>12.166666666666666</v>
      </c>
      <c r="AS108" s="611">
        <f>IF(AS$5&lt;=$U$8,AVERAGE($U108:AF108),"")</f>
        <v>12.166666666666666</v>
      </c>
      <c r="AT108" s="606" t="s">
        <v>408</v>
      </c>
      <c r="AU108" s="357" t="s">
        <v>409</v>
      </c>
      <c r="AV108" s="299" t="s">
        <v>408</v>
      </c>
      <c r="AW108" s="357" t="s">
        <v>448</v>
      </c>
      <c r="AX108" s="299" t="s">
        <v>508</v>
      </c>
      <c r="AY108" s="357" t="s">
        <v>509</v>
      </c>
      <c r="AZ108" s="299" t="s">
        <v>508</v>
      </c>
      <c r="BA108" s="357" t="s">
        <v>610</v>
      </c>
      <c r="BB108" s="654" t="s">
        <v>661</v>
      </c>
      <c r="BC108" s="657" t="s">
        <v>662</v>
      </c>
      <c r="BD108" s="654" t="s">
        <v>661</v>
      </c>
      <c r="BE108" s="657" t="s">
        <v>719</v>
      </c>
      <c r="BF108" s="299"/>
      <c r="BG108" s="357"/>
      <c r="BH108" s="299"/>
      <c r="BI108" s="357"/>
      <c r="BJ108" s="299"/>
      <c r="BK108" s="357"/>
      <c r="BL108" s="299"/>
      <c r="BM108" s="357"/>
      <c r="BN108" s="299"/>
      <c r="BO108" s="357"/>
      <c r="BP108" s="299"/>
      <c r="BQ108" s="357"/>
    </row>
    <row r="109" spans="1:69" ht="38.25" customHeight="1" thickBot="1" x14ac:dyDescent="0.3">
      <c r="A109" s="354" t="s">
        <v>116</v>
      </c>
      <c r="B109" s="347" t="s">
        <v>117</v>
      </c>
      <c r="C109" s="351">
        <v>0.3</v>
      </c>
      <c r="D109" s="356" t="s">
        <v>128</v>
      </c>
      <c r="E109" s="354" t="s">
        <v>327</v>
      </c>
      <c r="F109" s="347" t="s">
        <v>349</v>
      </c>
      <c r="G109" s="351" t="s">
        <v>348</v>
      </c>
      <c r="H109" s="615" t="s">
        <v>547</v>
      </c>
      <c r="I109" s="617" t="s">
        <v>553</v>
      </c>
      <c r="J109" s="347" t="s">
        <v>186</v>
      </c>
      <c r="K109" s="347"/>
      <c r="L109" s="351">
        <v>-0.2</v>
      </c>
      <c r="M109" s="351">
        <v>-0.2</v>
      </c>
      <c r="N109" s="351">
        <v>-0.2</v>
      </c>
      <c r="O109" s="351">
        <v>-0.2</v>
      </c>
      <c r="P109" s="622" t="s">
        <v>519</v>
      </c>
      <c r="Q109" s="356" t="s">
        <v>301</v>
      </c>
      <c r="R109" s="354" t="s">
        <v>89</v>
      </c>
      <c r="S109" s="347" t="s">
        <v>45</v>
      </c>
      <c r="T109" s="347" t="s">
        <v>233</v>
      </c>
      <c r="U109" s="559">
        <v>35</v>
      </c>
      <c r="V109" s="517">
        <v>30</v>
      </c>
      <c r="W109" s="517">
        <v>30</v>
      </c>
      <c r="X109" s="517">
        <v>30</v>
      </c>
      <c r="Y109" s="517">
        <v>40</v>
      </c>
      <c r="Z109" s="559">
        <v>45</v>
      </c>
      <c r="AA109" s="517"/>
      <c r="AB109" s="517"/>
      <c r="AC109" s="517"/>
      <c r="AD109" s="517"/>
      <c r="AE109" s="518"/>
      <c r="AF109" s="518"/>
      <c r="AG109" s="519">
        <v>35</v>
      </c>
      <c r="AH109" s="560">
        <f>IF(AH$5&lt;=$U$8,AVERAGE($U109:U109),"")</f>
        <v>35</v>
      </c>
      <c r="AI109" s="560">
        <f>IF(AI$5&lt;=$U$8,AVERAGE($V109:V109),"")</f>
        <v>30</v>
      </c>
      <c r="AJ109" s="627">
        <f>IF(AJ$5&lt;=$U$8,AVERAGE($U109:W109),"")</f>
        <v>31.666666666666668</v>
      </c>
      <c r="AK109" s="560">
        <f>IF(AK$5&lt;=$U$8,AVERAGE($U109:X109),"")</f>
        <v>31.25</v>
      </c>
      <c r="AL109" s="560">
        <f>IF(AL$5&lt;=$U$8,AVERAGE($U109:Y109),"")</f>
        <v>33</v>
      </c>
      <c r="AM109" s="560">
        <f>IF(AM$5&lt;=$U$8,AVERAGE($U109:Z109),"")</f>
        <v>35</v>
      </c>
      <c r="AN109" s="560">
        <f>IF(AN$5&lt;=$U$8,AVERAGE($U109:AA109),"")</f>
        <v>35</v>
      </c>
      <c r="AO109" s="560">
        <f>IF(AO$5&lt;=$U$8,AVERAGE($U109:AB109),"")</f>
        <v>35</v>
      </c>
      <c r="AP109" s="560">
        <f>IF(AP$5&lt;=$U$8,AVERAGE($U109:AC109),"")</f>
        <v>35</v>
      </c>
      <c r="AQ109" s="560">
        <f>IF(AQ$5&lt;=$U$8,AVERAGE($U109:AD109),"")</f>
        <v>35</v>
      </c>
      <c r="AR109" s="560">
        <f>IF(AR$5&lt;=$U$8,AVERAGE($U109:AE109),"")</f>
        <v>35</v>
      </c>
      <c r="AS109" s="611">
        <f>IF(AS$5&lt;=$U$8,AVERAGE($U109:AF109),"")</f>
        <v>35</v>
      </c>
      <c r="AT109" s="375"/>
      <c r="AU109" s="146" t="s">
        <v>398</v>
      </c>
      <c r="AV109" s="407"/>
      <c r="AW109" s="566" t="s">
        <v>436</v>
      </c>
      <c r="AX109" s="407"/>
      <c r="AY109" s="407"/>
      <c r="AZ109" s="407"/>
      <c r="BA109" s="407" t="s">
        <v>436</v>
      </c>
      <c r="BB109" s="407"/>
      <c r="BC109" s="407" t="s">
        <v>631</v>
      </c>
      <c r="BD109" s="407"/>
      <c r="BE109" s="407" t="s">
        <v>702</v>
      </c>
      <c r="BF109" s="407"/>
      <c r="BG109" s="407"/>
      <c r="BH109" s="407"/>
      <c r="BI109" s="407"/>
      <c r="BJ109" s="407"/>
      <c r="BK109" s="407"/>
      <c r="BL109" s="407"/>
      <c r="BM109" s="407"/>
      <c r="BN109" s="407"/>
      <c r="BO109" s="407"/>
      <c r="BP109" s="407"/>
      <c r="BQ109" s="407"/>
    </row>
    <row r="110" spans="1:69" s="451" customFormat="1" ht="38.25" customHeight="1" thickBot="1" x14ac:dyDescent="0.3">
      <c r="A110" s="496" t="s">
        <v>116</v>
      </c>
      <c r="B110" s="497" t="s">
        <v>117</v>
      </c>
      <c r="C110" s="498">
        <v>0.3</v>
      </c>
      <c r="D110" s="499" t="s">
        <v>118</v>
      </c>
      <c r="E110" s="496" t="s">
        <v>332</v>
      </c>
      <c r="F110" s="497" t="s">
        <v>333</v>
      </c>
      <c r="G110" s="498" t="s">
        <v>346</v>
      </c>
      <c r="H110" s="615" t="s">
        <v>547</v>
      </c>
      <c r="I110" s="617" t="s">
        <v>551</v>
      </c>
      <c r="J110" s="500" t="s">
        <v>124</v>
      </c>
      <c r="K110" s="501">
        <v>11</v>
      </c>
      <c r="L110" s="498">
        <v>-0.1</v>
      </c>
      <c r="M110" s="498">
        <v>-0.1</v>
      </c>
      <c r="N110" s="498">
        <v>-0.1</v>
      </c>
      <c r="O110" s="498">
        <v>-0.1</v>
      </c>
      <c r="P110" s="622" t="s">
        <v>519</v>
      </c>
      <c r="Q110" s="499" t="s">
        <v>302</v>
      </c>
      <c r="R110" s="496" t="s">
        <v>125</v>
      </c>
      <c r="S110" s="497" t="s">
        <v>232</v>
      </c>
      <c r="T110" s="497" t="s">
        <v>124</v>
      </c>
      <c r="U110" s="511">
        <v>0</v>
      </c>
      <c r="V110" s="511">
        <v>0</v>
      </c>
      <c r="W110" s="511">
        <v>0</v>
      </c>
      <c r="X110" s="511">
        <v>0</v>
      </c>
      <c r="Y110" s="511">
        <v>0</v>
      </c>
      <c r="Z110" s="511">
        <v>0</v>
      </c>
      <c r="AA110" s="511" t="s">
        <v>46</v>
      </c>
      <c r="AB110" s="511"/>
      <c r="AC110" s="511"/>
      <c r="AD110" s="511"/>
      <c r="AE110" s="512"/>
      <c r="AF110" s="512"/>
      <c r="AG110" s="513">
        <v>2</v>
      </c>
      <c r="AH110" s="345" t="str">
        <f>IF(AH$5&lt;=$U$8,IF(SUM($U110:U110)=0,"",SUM($U110:U110)),"")</f>
        <v/>
      </c>
      <c r="AI110" s="345" t="str">
        <f>IF(AI$5&lt;=$U$8,IF(SUM($U110:V110)=0,"",SUM($U110:V110)),"")</f>
        <v/>
      </c>
      <c r="AJ110" s="345" t="str">
        <f>IF(AJ$5&lt;=$U$8,IF(SUM($U110:W110)=0,"",SUM($U110:W110)),"")</f>
        <v/>
      </c>
      <c r="AK110" s="345" t="str">
        <f>IF(AK$5&lt;=$U$8,IF(SUM($U110:X110)=0,"",SUM($U110:X110)),"")</f>
        <v/>
      </c>
      <c r="AL110" s="345" t="str">
        <f>IF(AL$5&lt;=$U$8,IF(SUM($U110:Y110)=0,"",SUM($U110:Y110)),"")</f>
        <v/>
      </c>
      <c r="AM110" s="345" t="str">
        <f>IF(AM$5&lt;=$U$8,IF(SUM($U110:Z110)=0,"",SUM($U110:Z110)),"")</f>
        <v/>
      </c>
      <c r="AN110" s="345" t="str">
        <f>IF(AN$5&lt;=$U$8,IF(SUM($U110:AA110)=0,"",SUM($U110:AA110)),"")</f>
        <v/>
      </c>
      <c r="AO110" s="345" t="str">
        <f>IF(AO$5&lt;=$U$8,IF(SUM($U110:AB110)=0,"",SUM($U110:AB110)),"")</f>
        <v/>
      </c>
      <c r="AP110" s="345" t="str">
        <f>IF(AP$8&lt;=$U$8,IF(SUM($U110:AC110)=0,"",SUM($U110:AC110)),"")</f>
        <v/>
      </c>
      <c r="AQ110" s="345" t="str">
        <f>IF(AQ$5&lt;=$U$8,IF(SUM($U110:AD110)=0,"",SUM($U110:AD110)),"")</f>
        <v/>
      </c>
      <c r="AR110" s="345" t="str">
        <f>IF(AR$5&lt;=$U$8,IF(SUM($U110:AE110)=0,"",SUM($U110:AE110)),"")</f>
        <v/>
      </c>
      <c r="AS110" s="609" t="str">
        <f>IF(AS$5&lt;=$U$8,IF(SUM($U110:AF110)=0,"",SUM($U110:AF110)),"")</f>
        <v/>
      </c>
      <c r="AT110" s="419" t="s">
        <v>374</v>
      </c>
      <c r="AU110" s="146" t="s">
        <v>375</v>
      </c>
      <c r="AV110" s="407" t="s">
        <v>417</v>
      </c>
      <c r="AW110" s="565" t="s">
        <v>418</v>
      </c>
      <c r="AX110" s="407" t="s">
        <v>466</v>
      </c>
      <c r="AY110" s="407" t="s">
        <v>418</v>
      </c>
      <c r="AZ110" s="407" t="s">
        <v>568</v>
      </c>
      <c r="BA110" s="407" t="s">
        <v>569</v>
      </c>
      <c r="BB110" s="407" t="s">
        <v>620</v>
      </c>
      <c r="BC110" s="407" t="s">
        <v>621</v>
      </c>
      <c r="BD110" s="665" t="s">
        <v>670</v>
      </c>
      <c r="BE110" s="665" t="s">
        <v>671</v>
      </c>
      <c r="BF110" s="407"/>
      <c r="BG110" s="407"/>
      <c r="BH110" s="407"/>
      <c r="BI110" s="407"/>
      <c r="BJ110" s="407"/>
      <c r="BK110" s="407"/>
      <c r="BL110" s="407"/>
      <c r="BM110" s="407"/>
      <c r="BN110" s="407"/>
      <c r="BO110" s="407"/>
      <c r="BP110" s="407"/>
      <c r="BQ110" s="407"/>
    </row>
    <row r="111" spans="1:69" ht="38.25" customHeight="1" thickBot="1" x14ac:dyDescent="0.3">
      <c r="A111" s="507" t="s">
        <v>116</v>
      </c>
      <c r="B111" s="430" t="s">
        <v>117</v>
      </c>
      <c r="C111" s="434">
        <v>0.3</v>
      </c>
      <c r="D111" s="508" t="s">
        <v>128</v>
      </c>
      <c r="E111" s="507" t="s">
        <v>327</v>
      </c>
      <c r="F111" s="437" t="s">
        <v>328</v>
      </c>
      <c r="G111" s="434" t="s">
        <v>350</v>
      </c>
      <c r="H111" s="615" t="s">
        <v>547</v>
      </c>
      <c r="I111" s="617" t="s">
        <v>551</v>
      </c>
      <c r="J111" s="437" t="s">
        <v>124</v>
      </c>
      <c r="K111" s="443"/>
      <c r="L111" s="434">
        <v>1</v>
      </c>
      <c r="M111" s="434">
        <v>1</v>
      </c>
      <c r="N111" s="434">
        <v>1</v>
      </c>
      <c r="O111" s="434">
        <v>1</v>
      </c>
      <c r="P111" s="622" t="s">
        <v>519</v>
      </c>
      <c r="Q111" s="508" t="s">
        <v>217</v>
      </c>
      <c r="R111" s="507" t="s">
        <v>131</v>
      </c>
      <c r="S111" s="601" t="s">
        <v>234</v>
      </c>
      <c r="T111" s="601" t="s">
        <v>124</v>
      </c>
      <c r="U111" s="510" t="s">
        <v>368</v>
      </c>
      <c r="V111" s="520" t="s">
        <v>368</v>
      </c>
      <c r="W111" s="520" t="s">
        <v>368</v>
      </c>
      <c r="X111" s="509">
        <v>0.7</v>
      </c>
      <c r="Y111" s="520" t="s">
        <v>368</v>
      </c>
      <c r="Z111" s="520" t="s">
        <v>368</v>
      </c>
      <c r="AA111" s="520" t="s">
        <v>368</v>
      </c>
      <c r="AB111" s="509"/>
      <c r="AC111" s="520" t="s">
        <v>368</v>
      </c>
      <c r="AD111" s="520" t="s">
        <v>368</v>
      </c>
      <c r="AE111" s="520" t="s">
        <v>368</v>
      </c>
      <c r="AF111" s="510"/>
      <c r="AG111" s="536">
        <v>1</v>
      </c>
      <c r="AH111" s="345" t="str">
        <f>IF(AH$5&lt;=$U$8,IF(SUM($U111:U111)=0,"",SUM($U111:U111)),"")</f>
        <v/>
      </c>
      <c r="AI111" s="345" t="str">
        <f>IF(AI$5&lt;=$U$8,IF(SUM($U111:V111)=0,"",SUM($U111:V111)),"")</f>
        <v/>
      </c>
      <c r="AJ111" s="345" t="str">
        <f>IF(AJ$5&lt;=$U$8,IF(SUM($U111:W111)=0,"",SUM($U111:W111)),"")</f>
        <v/>
      </c>
      <c r="AK111" s="345">
        <f>IF(AK$5&lt;=$U$8,IF(SUM($U111:X111)=0,"",SUM($U111:X111)),"")</f>
        <v>0.7</v>
      </c>
      <c r="AL111" s="345">
        <f>IF(AL$5&lt;=$U$8,IF(SUM($U111:Y111)=0,"",SUM($U111:Y111)),"")</f>
        <v>0.7</v>
      </c>
      <c r="AM111" s="345">
        <f>IF(AM$5&lt;=$U$8,IF(SUM($U111:Z111)=0,"",SUM($U111:Z111)),"")</f>
        <v>0.7</v>
      </c>
      <c r="AN111" s="345">
        <f>IF(AN$5&lt;=$U$8,IF(SUM($U111:AA111)=0,"",SUM($U111:AA111)),"")</f>
        <v>0.7</v>
      </c>
      <c r="AO111" s="345">
        <f>IF(AO$5&lt;=$U$8,IF(SUM($U111:AB111)=0,"",SUM($U111:AB111)),"")</f>
        <v>0.7</v>
      </c>
      <c r="AP111" s="345">
        <f>IF(AP$8&lt;=$U$8,IF(SUM($U111:AC111)=0,"",SUM($U111:AC111)),"")</f>
        <v>0.7</v>
      </c>
      <c r="AQ111" s="345">
        <f>IF(AQ$5&lt;=$U$8,IF(SUM($U111:AD111)=0,"",SUM($U111:AD111)),"")</f>
        <v>0.7</v>
      </c>
      <c r="AR111" s="345">
        <f>IF(AR$5&lt;=$U$8,IF(SUM($U111:AE111)=0,"",SUM($U111:AE111)),"")</f>
        <v>0.7</v>
      </c>
      <c r="AS111" s="609">
        <f>IF(AS$5&lt;=$U$8,IF(SUM($U111:AF111)=0,"",SUM($U111:AF111)),"")</f>
        <v>0.7</v>
      </c>
      <c r="AT111" s="376"/>
      <c r="AU111" s="344"/>
      <c r="AV111" s="364"/>
      <c r="AW111" s="364"/>
      <c r="AX111" s="364"/>
      <c r="AY111" s="364"/>
      <c r="AZ111" s="357" t="s">
        <v>612</v>
      </c>
      <c r="BA111" s="357" t="s">
        <v>613</v>
      </c>
      <c r="BB111" s="651"/>
      <c r="BC111" s="658"/>
      <c r="BD111" s="364"/>
      <c r="BE111" s="364"/>
      <c r="BF111" s="364"/>
      <c r="BG111" s="364"/>
      <c r="BH111" s="364"/>
      <c r="BI111" s="364"/>
      <c r="BJ111" s="364"/>
      <c r="BK111" s="364"/>
      <c r="BL111" s="364"/>
      <c r="BM111" s="364"/>
      <c r="BN111" s="364"/>
      <c r="BO111" s="364"/>
      <c r="BP111" s="364"/>
      <c r="BQ111" s="364"/>
    </row>
    <row r="112" spans="1:69" ht="38.25" customHeight="1" thickBot="1" x14ac:dyDescent="0.3">
      <c r="A112" s="496" t="s">
        <v>116</v>
      </c>
      <c r="B112" s="497" t="s">
        <v>117</v>
      </c>
      <c r="C112" s="498">
        <v>0.3</v>
      </c>
      <c r="D112" s="499" t="s">
        <v>128</v>
      </c>
      <c r="E112" s="496" t="s">
        <v>327</v>
      </c>
      <c r="F112" s="500" t="s">
        <v>329</v>
      </c>
      <c r="G112" s="498" t="s">
        <v>351</v>
      </c>
      <c r="H112" s="615" t="s">
        <v>547</v>
      </c>
      <c r="I112" s="615" t="s">
        <v>551</v>
      </c>
      <c r="J112" s="497" t="s">
        <v>124</v>
      </c>
      <c r="K112" s="497"/>
      <c r="L112" s="498">
        <v>1</v>
      </c>
      <c r="M112" s="498">
        <v>1</v>
      </c>
      <c r="N112" s="498">
        <v>1</v>
      </c>
      <c r="O112" s="498">
        <v>1</v>
      </c>
      <c r="P112" s="622" t="s">
        <v>519</v>
      </c>
      <c r="Q112" s="499" t="s">
        <v>218</v>
      </c>
      <c r="R112" s="496" t="s">
        <v>135</v>
      </c>
      <c r="S112" s="497" t="s">
        <v>234</v>
      </c>
      <c r="T112" s="552" t="s">
        <v>124</v>
      </c>
      <c r="U112" s="553" t="s">
        <v>368</v>
      </c>
      <c r="V112" s="521" t="s">
        <v>368</v>
      </c>
      <c r="W112" s="521" t="s">
        <v>368</v>
      </c>
      <c r="X112" s="504">
        <v>0.55000000000000004</v>
      </c>
      <c r="Y112" s="521" t="s">
        <v>368</v>
      </c>
      <c r="Z112" s="521" t="s">
        <v>368</v>
      </c>
      <c r="AA112" s="521" t="s">
        <v>368</v>
      </c>
      <c r="AB112" s="504"/>
      <c r="AC112" s="521" t="s">
        <v>368</v>
      </c>
      <c r="AD112" s="521" t="s">
        <v>368</v>
      </c>
      <c r="AE112" s="521" t="s">
        <v>368</v>
      </c>
      <c r="AF112" s="510"/>
      <c r="AG112" s="522">
        <v>1</v>
      </c>
      <c r="AH112" s="345" t="str">
        <f>IF(AH$5&lt;=$U$8,IF(SUM($U112:U112)=0,"",SUM($U112:U112)),"")</f>
        <v/>
      </c>
      <c r="AI112" s="345" t="str">
        <f>IF(AI$5&lt;=$U$8,IF(SUM($U112:V112)=0,"",SUM($U112:V112)),"")</f>
        <v/>
      </c>
      <c r="AJ112" s="345" t="str">
        <f>IF(AJ$5&lt;=$U$8,IF(SUM($U112:W112)=0,"",SUM($U112:W112)),"")</f>
        <v/>
      </c>
      <c r="AK112" s="345">
        <f>IF(AK$5&lt;=$U$8,IF(SUM($U112:X112)=0,"",SUM($U112:X112)),"")</f>
        <v>0.55000000000000004</v>
      </c>
      <c r="AL112" s="345">
        <f>IF(AL$5&lt;=$U$8,IF(SUM($U112:Y112)=0,"",SUM($U112:Y112)),"")</f>
        <v>0.55000000000000004</v>
      </c>
      <c r="AM112" s="345">
        <f>IF(AM$5&lt;=$U$8,IF(SUM($U112:Z112)=0,"",SUM($U112:Z112)),"")</f>
        <v>0.55000000000000004</v>
      </c>
      <c r="AN112" s="345">
        <f>IF(AN$5&lt;=$U$8,IF(SUM($U112:AA112)=0,"",SUM($U112:AA112)),"")</f>
        <v>0.55000000000000004</v>
      </c>
      <c r="AO112" s="345">
        <f>IF(AO$5&lt;=$U$8,IF(SUM($U112:AB112)=0,"",SUM($U112:AB112)),"")</f>
        <v>0.55000000000000004</v>
      </c>
      <c r="AP112" s="345">
        <f>IF(AP$8&lt;=$U$8,IF(SUM($U112:AC112)=0,"",SUM($U112:AC112)),"")</f>
        <v>0.55000000000000004</v>
      </c>
      <c r="AQ112" s="345">
        <f>IF(AQ$5&lt;=$U$8,IF(SUM($U112:AD112)=0,"",SUM($U112:AD112)),"")</f>
        <v>0.55000000000000004</v>
      </c>
      <c r="AR112" s="345">
        <f>IF(AR$5&lt;=$U$8,IF(SUM($U112:AE112)=0,"",SUM($U112:AE112)),"")</f>
        <v>0.55000000000000004</v>
      </c>
      <c r="AS112" s="609">
        <f>IF(AS$5&lt;=$U$8,IF(SUM($U112:AF112)=0,"",SUM($U112:AF112)),"")</f>
        <v>0.55000000000000004</v>
      </c>
      <c r="AT112" s="376"/>
      <c r="AU112" s="344"/>
      <c r="AV112" s="364"/>
      <c r="AW112" s="364"/>
      <c r="AX112" s="364"/>
      <c r="AY112" s="364"/>
      <c r="AZ112" s="357" t="s">
        <v>611</v>
      </c>
      <c r="BA112" s="357" t="s">
        <v>614</v>
      </c>
      <c r="BB112" s="651"/>
      <c r="BC112" s="658"/>
      <c r="BD112" s="364"/>
      <c r="BE112" s="364"/>
      <c r="BF112" s="364"/>
      <c r="BG112" s="364"/>
      <c r="BH112" s="364"/>
      <c r="BI112" s="364"/>
      <c r="BJ112" s="364"/>
      <c r="BK112" s="364"/>
      <c r="BL112" s="364"/>
      <c r="BM112" s="364"/>
      <c r="BN112" s="364"/>
      <c r="BO112" s="364"/>
      <c r="BP112" s="364"/>
      <c r="BQ112" s="364"/>
    </row>
    <row r="113" spans="1:69" ht="79.5" customHeight="1" thickBot="1" x14ac:dyDescent="0.3">
      <c r="A113" s="507" t="s">
        <v>116</v>
      </c>
      <c r="B113" s="430" t="s">
        <v>117</v>
      </c>
      <c r="C113" s="434">
        <v>0.3</v>
      </c>
      <c r="D113" s="508" t="s">
        <v>136</v>
      </c>
      <c r="E113" s="507" t="s">
        <v>326</v>
      </c>
      <c r="F113" s="430" t="s">
        <v>567</v>
      </c>
      <c r="G113" s="434" t="s">
        <v>352</v>
      </c>
      <c r="H113" s="615" t="s">
        <v>547</v>
      </c>
      <c r="I113" s="617" t="s">
        <v>548</v>
      </c>
      <c r="J113" s="437" t="s">
        <v>124</v>
      </c>
      <c r="K113" s="65"/>
      <c r="L113" s="65">
        <v>0.76249999999999996</v>
      </c>
      <c r="M113" s="65">
        <v>0.80649999999999999</v>
      </c>
      <c r="N113" s="65">
        <v>0.84750000000000003</v>
      </c>
      <c r="O113" s="65">
        <v>0.91</v>
      </c>
      <c r="P113" s="622" t="s">
        <v>519</v>
      </c>
      <c r="Q113" s="508" t="s">
        <v>367</v>
      </c>
      <c r="R113" s="507" t="s">
        <v>143</v>
      </c>
      <c r="S113" s="601" t="s">
        <v>239</v>
      </c>
      <c r="T113" s="601" t="s">
        <v>124</v>
      </c>
      <c r="U113" s="523" t="s">
        <v>46</v>
      </c>
      <c r="V113" s="509" t="s">
        <v>46</v>
      </c>
      <c r="W113" s="523" t="s">
        <v>46</v>
      </c>
      <c r="X113" s="523"/>
      <c r="Y113" s="523"/>
      <c r="Z113" s="523"/>
      <c r="AA113" s="523"/>
      <c r="AB113" s="523"/>
      <c r="AC113" s="523"/>
      <c r="AD113" s="523"/>
      <c r="AE113" s="524"/>
      <c r="AF113" s="524"/>
      <c r="AG113" s="537">
        <v>0.91</v>
      </c>
      <c r="AH113" s="579" t="e">
        <f>IF(AH$5&lt;=$U$8,U113/AG113,"")</f>
        <v>#VALUE!</v>
      </c>
      <c r="AI113" s="579" t="e">
        <f>IF(AJ$5&lt;=$U$8,V113/AG113,"")</f>
        <v>#VALUE!</v>
      </c>
      <c r="AJ113" s="579" t="e">
        <f>IF(AK$5&lt;=$U$8,V113/AG113,"")</f>
        <v>#VALUE!</v>
      </c>
      <c r="AK113" s="579" t="e">
        <f>IF(AL$5&lt;=$U$8,V113/AG113,"")</f>
        <v>#VALUE!</v>
      </c>
      <c r="AL113" s="579" t="e">
        <f>+(V113-AG1155)/AG113</f>
        <v>#VALUE!</v>
      </c>
      <c r="AM113" s="579" t="e">
        <f>IF(AN$5&lt;=$U$8,V113/AG113,"")</f>
        <v>#VALUE!</v>
      </c>
      <c r="AN113" s="579" t="e">
        <f>IF(AO$5&lt;=$U$8,V113/AG113,"")</f>
        <v>#VALUE!</v>
      </c>
      <c r="AO113" s="579" t="e">
        <f>IF(AP$5&lt;=$U$8,V113/AG113,"")</f>
        <v>#VALUE!</v>
      </c>
      <c r="AP113" s="579" t="e">
        <f>IF(AQ$5&lt;=$U$8,V113/AG113,"")</f>
        <v>#VALUE!</v>
      </c>
      <c r="AQ113" s="579" t="e">
        <f>IF(AR$5&lt;=$U$8,V113/AG113,"")</f>
        <v>#VALUE!</v>
      </c>
      <c r="AR113" s="579" t="e">
        <f>IF(AS$5&lt;=$U$8,V113/AG113,"")</f>
        <v>#VALUE!</v>
      </c>
      <c r="AS113" s="612" t="e">
        <f>IF(AT$5&lt;=$U$8,V113/AG113,"")</f>
        <v>#VALUE!</v>
      </c>
      <c r="AT113" s="420"/>
      <c r="AU113" s="344"/>
      <c r="AV113" s="364"/>
      <c r="AW113" s="364"/>
      <c r="AX113" s="364"/>
      <c r="AY113" s="593" t="s">
        <v>469</v>
      </c>
      <c r="AZ113" s="364"/>
      <c r="BA113" s="364"/>
      <c r="BB113" s="651"/>
      <c r="BC113" s="651"/>
      <c r="BD113" s="364"/>
      <c r="BE113" s="364"/>
      <c r="BF113" s="364"/>
      <c r="BG113" s="364"/>
      <c r="BH113" s="364"/>
      <c r="BI113" s="364"/>
      <c r="BJ113" s="364"/>
      <c r="BK113" s="364"/>
      <c r="BL113" s="364"/>
      <c r="BM113" s="364"/>
      <c r="BN113" s="364"/>
      <c r="BO113" s="364"/>
      <c r="BP113" s="364"/>
      <c r="BQ113" s="364"/>
    </row>
    <row r="114" spans="1:69" ht="93.75" customHeight="1" thickBot="1" x14ac:dyDescent="0.3">
      <c r="A114" s="496" t="s">
        <v>116</v>
      </c>
      <c r="B114" s="497" t="s">
        <v>117</v>
      </c>
      <c r="C114" s="498">
        <v>0.3</v>
      </c>
      <c r="D114" s="499" t="s">
        <v>136</v>
      </c>
      <c r="E114" s="496" t="s">
        <v>324</v>
      </c>
      <c r="F114" s="497" t="s">
        <v>325</v>
      </c>
      <c r="G114" s="525" t="s">
        <v>353</v>
      </c>
      <c r="H114" s="615" t="s">
        <v>547</v>
      </c>
      <c r="I114" s="617" t="s">
        <v>548</v>
      </c>
      <c r="J114" s="500" t="s">
        <v>124</v>
      </c>
      <c r="K114" s="501">
        <v>3</v>
      </c>
      <c r="L114" s="525">
        <v>1</v>
      </c>
      <c r="M114" s="525">
        <v>1</v>
      </c>
      <c r="N114" s="525">
        <v>1</v>
      </c>
      <c r="O114" s="525">
        <v>1</v>
      </c>
      <c r="P114" s="622" t="s">
        <v>519</v>
      </c>
      <c r="Q114" s="499" t="s">
        <v>220</v>
      </c>
      <c r="R114" s="496" t="s">
        <v>149</v>
      </c>
      <c r="S114" s="497" t="s">
        <v>235</v>
      </c>
      <c r="T114" s="497" t="s">
        <v>124</v>
      </c>
      <c r="U114" s="504">
        <v>0.04</v>
      </c>
      <c r="V114" s="504">
        <v>0.11</v>
      </c>
      <c r="W114" s="504">
        <v>0.17</v>
      </c>
      <c r="X114" s="504">
        <v>0.23</v>
      </c>
      <c r="Y114" s="504">
        <v>0.28999999999999998</v>
      </c>
      <c r="Z114" s="504">
        <v>0.38</v>
      </c>
      <c r="AA114" s="504"/>
      <c r="AB114" s="504"/>
      <c r="AC114" s="504"/>
      <c r="AD114" s="504"/>
      <c r="AE114" s="526"/>
      <c r="AF114" s="526"/>
      <c r="AG114" s="527">
        <v>1</v>
      </c>
      <c r="AH114" s="345">
        <f t="shared" ref="AH114:AI115" si="188">IF(AH$5&lt;=$U$8,U114,"")</f>
        <v>0.04</v>
      </c>
      <c r="AI114" s="345">
        <f>IF(AI$5&lt;=$U$8,V114,"")</f>
        <v>0.11</v>
      </c>
      <c r="AJ114" s="345">
        <f t="shared" ref="AJ114:AS114" si="189">IF(AJ$5&lt;=$U$8,W114,"")</f>
        <v>0.17</v>
      </c>
      <c r="AK114" s="345">
        <f t="shared" si="189"/>
        <v>0.23</v>
      </c>
      <c r="AL114" s="345">
        <f t="shared" si="189"/>
        <v>0.28999999999999998</v>
      </c>
      <c r="AM114" s="345">
        <f t="shared" si="189"/>
        <v>0.38</v>
      </c>
      <c r="AN114" s="345">
        <f t="shared" si="189"/>
        <v>0</v>
      </c>
      <c r="AO114" s="345">
        <f t="shared" si="189"/>
        <v>0</v>
      </c>
      <c r="AP114" s="345">
        <f t="shared" si="189"/>
        <v>0</v>
      </c>
      <c r="AQ114" s="345">
        <f t="shared" si="189"/>
        <v>0</v>
      </c>
      <c r="AR114" s="345">
        <f t="shared" si="189"/>
        <v>0</v>
      </c>
      <c r="AS114" s="609">
        <f t="shared" si="189"/>
        <v>0</v>
      </c>
      <c r="AT114" s="607" t="s">
        <v>376</v>
      </c>
      <c r="AU114" s="558" t="s">
        <v>460</v>
      </c>
      <c r="AV114" s="569" t="s">
        <v>376</v>
      </c>
      <c r="AW114" s="570" t="s">
        <v>419</v>
      </c>
      <c r="AX114" s="590" t="s">
        <v>376</v>
      </c>
      <c r="AY114" s="591" t="s">
        <v>465</v>
      </c>
      <c r="AZ114" s="631" t="s">
        <v>570</v>
      </c>
      <c r="BA114" s="632" t="s">
        <v>571</v>
      </c>
      <c r="BB114" s="659" t="s">
        <v>570</v>
      </c>
      <c r="BC114" s="632" t="s">
        <v>666</v>
      </c>
      <c r="BD114" s="590" t="s">
        <v>376</v>
      </c>
      <c r="BE114" s="591" t="s">
        <v>669</v>
      </c>
      <c r="BF114" s="357"/>
      <c r="BG114" s="357"/>
      <c r="BH114" s="357"/>
      <c r="BI114" s="357"/>
      <c r="BJ114" s="357"/>
      <c r="BK114" s="357"/>
      <c r="BL114" s="357"/>
      <c r="BM114" s="357"/>
      <c r="BN114" s="357"/>
      <c r="BO114" s="357"/>
      <c r="BP114" s="357"/>
      <c r="BQ114" s="357"/>
    </row>
    <row r="115" spans="1:69" ht="74.25" customHeight="1" thickBot="1" x14ac:dyDescent="0.3">
      <c r="A115" s="507" t="s">
        <v>116</v>
      </c>
      <c r="B115" s="430" t="s">
        <v>117</v>
      </c>
      <c r="C115" s="434">
        <v>0.3</v>
      </c>
      <c r="D115" s="508" t="s">
        <v>136</v>
      </c>
      <c r="E115" s="507" t="s">
        <v>322</v>
      </c>
      <c r="F115" s="430" t="s">
        <v>323</v>
      </c>
      <c r="G115" s="263" t="s">
        <v>354</v>
      </c>
      <c r="H115" s="615" t="s">
        <v>547</v>
      </c>
      <c r="I115" s="617" t="s">
        <v>544</v>
      </c>
      <c r="J115" s="437" t="s">
        <v>124</v>
      </c>
      <c r="K115" s="443">
        <v>127</v>
      </c>
      <c r="L115" s="434">
        <v>0.25</v>
      </c>
      <c r="M115" s="434">
        <v>0.5</v>
      </c>
      <c r="N115" s="434">
        <v>0.75</v>
      </c>
      <c r="O115" s="434">
        <v>1</v>
      </c>
      <c r="P115" s="622" t="s">
        <v>519</v>
      </c>
      <c r="Q115" s="508" t="s">
        <v>221</v>
      </c>
      <c r="R115" s="507" t="s">
        <v>617</v>
      </c>
      <c r="S115" s="601" t="s">
        <v>236</v>
      </c>
      <c r="T115" s="601" t="s">
        <v>124</v>
      </c>
      <c r="U115" s="504">
        <v>0</v>
      </c>
      <c r="V115" s="504">
        <v>0.22</v>
      </c>
      <c r="W115" s="504">
        <v>0</v>
      </c>
      <c r="X115" s="504"/>
      <c r="Y115" s="504">
        <v>0.746</v>
      </c>
      <c r="Z115" s="504">
        <v>0.53</v>
      </c>
      <c r="AA115" s="504"/>
      <c r="AB115" s="504"/>
      <c r="AC115" s="504"/>
      <c r="AD115" s="504"/>
      <c r="AE115" s="526"/>
      <c r="AF115" s="526"/>
      <c r="AG115" s="538">
        <v>1</v>
      </c>
      <c r="AH115" s="345">
        <f t="shared" si="188"/>
        <v>0</v>
      </c>
      <c r="AI115" s="345">
        <f t="shared" si="188"/>
        <v>0.22</v>
      </c>
      <c r="AJ115" s="345">
        <f t="shared" ref="AJ115:AQ115" si="190">IF(AJ$5&lt;=$U$8,W115,"")</f>
        <v>0</v>
      </c>
      <c r="AK115" s="345">
        <f t="shared" si="190"/>
        <v>0</v>
      </c>
      <c r="AL115" s="345">
        <f t="shared" si="190"/>
        <v>0.746</v>
      </c>
      <c r="AM115" s="345">
        <f t="shared" si="190"/>
        <v>0.53</v>
      </c>
      <c r="AN115" s="345">
        <f t="shared" si="190"/>
        <v>0</v>
      </c>
      <c r="AO115" s="345">
        <f t="shared" si="190"/>
        <v>0</v>
      </c>
      <c r="AP115" s="345">
        <f t="shared" si="190"/>
        <v>0</v>
      </c>
      <c r="AQ115" s="345">
        <f t="shared" si="190"/>
        <v>0</v>
      </c>
      <c r="AR115" s="345">
        <f>IF(AR$5&lt;=$U$8,AD115,"")</f>
        <v>0</v>
      </c>
      <c r="AS115" s="609">
        <f>IF(AS$5&lt;=$U$8,AF115,"")</f>
        <v>0</v>
      </c>
      <c r="AT115" s="420"/>
      <c r="AU115" s="344" t="s">
        <v>410</v>
      </c>
      <c r="AV115" s="364"/>
      <c r="AW115" s="580" t="s">
        <v>459</v>
      </c>
      <c r="AX115" s="364"/>
      <c r="AY115" s="585" t="s">
        <v>566</v>
      </c>
      <c r="AZ115" s="364"/>
      <c r="BA115" s="633" t="s">
        <v>574</v>
      </c>
      <c r="BB115" s="651" t="s">
        <v>664</v>
      </c>
      <c r="BC115" s="660" t="s">
        <v>665</v>
      </c>
      <c r="BD115" s="655" t="s">
        <v>664</v>
      </c>
      <c r="BE115" s="662" t="s">
        <v>668</v>
      </c>
      <c r="BF115" s="364"/>
      <c r="BG115" s="364"/>
      <c r="BH115" s="364"/>
      <c r="BI115" s="364"/>
      <c r="BJ115" s="364"/>
      <c r="BK115" s="364"/>
      <c r="BL115" s="364"/>
      <c r="BM115" s="364"/>
      <c r="BN115" s="364"/>
      <c r="BO115" s="364"/>
      <c r="BP115" s="364"/>
      <c r="BQ115" s="364"/>
    </row>
    <row r="116" spans="1:69" ht="72.75" customHeight="1" thickBot="1" x14ac:dyDescent="0.3">
      <c r="A116" s="496" t="s">
        <v>116</v>
      </c>
      <c r="B116" s="497" t="s">
        <v>117</v>
      </c>
      <c r="C116" s="498">
        <v>0.3</v>
      </c>
      <c r="D116" s="528" t="s">
        <v>157</v>
      </c>
      <c r="E116" s="529" t="s">
        <v>320</v>
      </c>
      <c r="F116" s="530" t="s">
        <v>321</v>
      </c>
      <c r="G116" s="498" t="s">
        <v>355</v>
      </c>
      <c r="H116" s="615" t="s">
        <v>547</v>
      </c>
      <c r="I116" s="617" t="s">
        <v>548</v>
      </c>
      <c r="J116" s="500" t="s">
        <v>124</v>
      </c>
      <c r="K116" s="500"/>
      <c r="L116" s="498">
        <v>0.3</v>
      </c>
      <c r="M116" s="498">
        <v>0.6</v>
      </c>
      <c r="N116" s="498">
        <v>0.8</v>
      </c>
      <c r="O116" s="498">
        <v>1</v>
      </c>
      <c r="P116" s="622" t="s">
        <v>519</v>
      </c>
      <c r="Q116" s="499" t="s">
        <v>222</v>
      </c>
      <c r="R116" s="496" t="s">
        <v>161</v>
      </c>
      <c r="S116" s="497" t="s">
        <v>234</v>
      </c>
      <c r="T116" s="497" t="s">
        <v>124</v>
      </c>
      <c r="U116" s="504">
        <v>0.75</v>
      </c>
      <c r="V116" s="504">
        <v>0.75</v>
      </c>
      <c r="W116" s="504">
        <v>0.75</v>
      </c>
      <c r="X116" s="504">
        <v>0.75</v>
      </c>
      <c r="Y116" s="504">
        <v>0.75</v>
      </c>
      <c r="Z116" s="504">
        <v>0.75</v>
      </c>
      <c r="AA116" s="504"/>
      <c r="AB116" s="504"/>
      <c r="AC116" s="504"/>
      <c r="AD116" s="504"/>
      <c r="AE116" s="526"/>
      <c r="AF116" s="526"/>
      <c r="AG116" s="522">
        <v>1</v>
      </c>
      <c r="AH116" s="345">
        <f t="shared" ref="AH116:AH119" si="191">IF(AH$5&lt;=$U$8,U116,"")</f>
        <v>0.75</v>
      </c>
      <c r="AI116" s="345">
        <f t="shared" ref="AI116:AI119" si="192">IF(AI$5&lt;=$U$8,V116,"")</f>
        <v>0.75</v>
      </c>
      <c r="AJ116" s="345">
        <f t="shared" ref="AJ116:AJ119" si="193">IF(AJ$5&lt;=$U$8,W116,"")</f>
        <v>0.75</v>
      </c>
      <c r="AK116" s="345">
        <f t="shared" ref="AK116:AK119" si="194">IF(AK$5&lt;=$U$8,X116,"")</f>
        <v>0.75</v>
      </c>
      <c r="AL116" s="345">
        <f t="shared" ref="AL116:AL119" si="195">IF(AL$5&lt;=$U$8,Y116,"")</f>
        <v>0.75</v>
      </c>
      <c r="AM116" s="345">
        <f t="shared" ref="AM116:AM119" si="196">IF(AM$5&lt;=$U$8,Z116,"")</f>
        <v>0.75</v>
      </c>
      <c r="AN116" s="345">
        <f t="shared" ref="AN116:AN119" si="197">IF(AN$5&lt;=$U$8,AA116,"")</f>
        <v>0</v>
      </c>
      <c r="AO116" s="345">
        <f t="shared" ref="AO116:AO119" si="198">IF(AO$5&lt;=$U$8,AB116,"")</f>
        <v>0</v>
      </c>
      <c r="AP116" s="345">
        <f t="shared" ref="AP116:AP119" si="199">IF(AP$5&lt;=$U$8,AC116,"")</f>
        <v>0</v>
      </c>
      <c r="AQ116" s="345">
        <f t="shared" ref="AQ116:AQ119" si="200">IF(AQ$5&lt;=$U$8,AD116,"")</f>
        <v>0</v>
      </c>
      <c r="AR116" s="345">
        <f t="shared" ref="AR116:AR119" si="201">IF(AR$5&lt;=$U$8,AD116,"")</f>
        <v>0</v>
      </c>
      <c r="AS116" s="609">
        <f t="shared" ref="AS116:AS119" si="202">IF(AS$5&lt;=$U$8,AF116,"")</f>
        <v>0</v>
      </c>
      <c r="AT116" s="420" t="s">
        <v>705</v>
      </c>
      <c r="AU116" s="344" t="s">
        <v>437</v>
      </c>
      <c r="AV116" s="420" t="s">
        <v>705</v>
      </c>
      <c r="AW116" s="344" t="s">
        <v>438</v>
      </c>
      <c r="AX116" s="420" t="s">
        <v>705</v>
      </c>
      <c r="AY116" s="589" t="s">
        <v>438</v>
      </c>
      <c r="AZ116" s="420" t="s">
        <v>705</v>
      </c>
      <c r="BA116" s="664" t="s">
        <v>438</v>
      </c>
      <c r="BB116" s="420" t="s">
        <v>705</v>
      </c>
      <c r="BC116" s="664" t="s">
        <v>438</v>
      </c>
      <c r="BD116" s="420" t="s">
        <v>705</v>
      </c>
      <c r="BE116" s="664" t="s">
        <v>438</v>
      </c>
      <c r="BF116" s="364"/>
      <c r="BG116" s="364"/>
      <c r="BH116" s="364"/>
      <c r="BI116" s="364"/>
      <c r="BJ116" s="364"/>
      <c r="BK116" s="364"/>
      <c r="BL116" s="364"/>
      <c r="BM116" s="364"/>
      <c r="BN116" s="364"/>
      <c r="BO116" s="364"/>
      <c r="BP116" s="364"/>
      <c r="BQ116" s="364"/>
    </row>
    <row r="117" spans="1:69" ht="91.5" customHeight="1" thickBot="1" x14ac:dyDescent="0.3">
      <c r="A117" s="507" t="s">
        <v>116</v>
      </c>
      <c r="B117" s="430" t="s">
        <v>117</v>
      </c>
      <c r="C117" s="434">
        <v>0.3</v>
      </c>
      <c r="D117" s="508" t="s">
        <v>163</v>
      </c>
      <c r="E117" s="507" t="s">
        <v>318</v>
      </c>
      <c r="F117" s="430" t="s">
        <v>319</v>
      </c>
      <c r="G117" s="430" t="s">
        <v>356</v>
      </c>
      <c r="H117" s="615" t="s">
        <v>547</v>
      </c>
      <c r="I117" s="617" t="s">
        <v>549</v>
      </c>
      <c r="J117" s="437" t="s">
        <v>124</v>
      </c>
      <c r="K117" s="437"/>
      <c r="L117" s="434">
        <v>0.5</v>
      </c>
      <c r="M117" s="434">
        <v>0.6</v>
      </c>
      <c r="N117" s="434">
        <v>0.8</v>
      </c>
      <c r="O117" s="434">
        <v>1</v>
      </c>
      <c r="P117" s="622" t="s">
        <v>519</v>
      </c>
      <c r="Q117" s="508" t="s">
        <v>303</v>
      </c>
      <c r="R117" s="507" t="s">
        <v>296</v>
      </c>
      <c r="S117" s="601" t="s">
        <v>237</v>
      </c>
      <c r="T117" s="601" t="s">
        <v>124</v>
      </c>
      <c r="U117" s="504">
        <v>0.03</v>
      </c>
      <c r="V117" s="504">
        <v>0.06</v>
      </c>
      <c r="W117" s="504">
        <v>0.1</v>
      </c>
      <c r="X117" s="504">
        <v>0.25</v>
      </c>
      <c r="Y117" s="504">
        <v>0.32</v>
      </c>
      <c r="Z117" s="504">
        <v>0.44</v>
      </c>
      <c r="AA117" s="504"/>
      <c r="AB117" s="504"/>
      <c r="AC117" s="504"/>
      <c r="AD117" s="504"/>
      <c r="AE117" s="526"/>
      <c r="AF117" s="526"/>
      <c r="AG117" s="537">
        <v>1</v>
      </c>
      <c r="AH117" s="345">
        <f t="shared" si="191"/>
        <v>0.03</v>
      </c>
      <c r="AI117" s="345">
        <f>IF(AI$5&lt;=$U$8,V117,"")</f>
        <v>0.06</v>
      </c>
      <c r="AJ117" s="345">
        <f t="shared" si="193"/>
        <v>0.1</v>
      </c>
      <c r="AK117" s="345">
        <f t="shared" si="194"/>
        <v>0.25</v>
      </c>
      <c r="AL117" s="345">
        <f t="shared" si="195"/>
        <v>0.32</v>
      </c>
      <c r="AM117" s="345">
        <f t="shared" si="196"/>
        <v>0.44</v>
      </c>
      <c r="AN117" s="345">
        <f t="shared" si="197"/>
        <v>0</v>
      </c>
      <c r="AO117" s="345">
        <f t="shared" si="198"/>
        <v>0</v>
      </c>
      <c r="AP117" s="345">
        <f t="shared" si="199"/>
        <v>0</v>
      </c>
      <c r="AQ117" s="345">
        <f t="shared" si="200"/>
        <v>0</v>
      </c>
      <c r="AR117" s="345">
        <f t="shared" si="201"/>
        <v>0</v>
      </c>
      <c r="AS117" s="609">
        <f t="shared" si="202"/>
        <v>0</v>
      </c>
      <c r="AT117" s="420" t="s">
        <v>412</v>
      </c>
      <c r="AU117" s="344" t="s">
        <v>411</v>
      </c>
      <c r="AV117" s="420" t="s">
        <v>427</v>
      </c>
      <c r="AW117" s="344" t="s">
        <v>428</v>
      </c>
      <c r="AX117" s="344" t="s">
        <v>467</v>
      </c>
      <c r="AY117" s="420" t="s">
        <v>468</v>
      </c>
      <c r="AZ117" s="558" t="s">
        <v>615</v>
      </c>
      <c r="BA117" s="558" t="s">
        <v>616</v>
      </c>
      <c r="BB117" s="558" t="s">
        <v>615</v>
      </c>
      <c r="BC117" s="558" t="s">
        <v>663</v>
      </c>
      <c r="BD117" s="357" t="s">
        <v>703</v>
      </c>
      <c r="BE117" s="357" t="s">
        <v>704</v>
      </c>
      <c r="BF117" s="364"/>
      <c r="BG117" s="364"/>
      <c r="BH117" s="364"/>
      <c r="BI117" s="364"/>
      <c r="BJ117" s="364"/>
      <c r="BK117" s="364"/>
      <c r="BL117" s="364"/>
      <c r="BM117" s="364"/>
      <c r="BN117" s="364"/>
      <c r="BO117" s="364"/>
      <c r="BP117" s="364"/>
      <c r="BQ117" s="364"/>
    </row>
    <row r="118" spans="1:69" ht="66" customHeight="1" thickBot="1" x14ac:dyDescent="0.3">
      <c r="A118" s="544" t="s">
        <v>116</v>
      </c>
      <c r="B118" s="545" t="s">
        <v>117</v>
      </c>
      <c r="C118" s="546">
        <v>0.3</v>
      </c>
      <c r="D118" s="547" t="s">
        <v>171</v>
      </c>
      <c r="E118" s="544" t="s">
        <v>316</v>
      </c>
      <c r="F118" s="545" t="s">
        <v>317</v>
      </c>
      <c r="G118" s="546" t="s">
        <v>357</v>
      </c>
      <c r="H118" s="617" t="s">
        <v>545</v>
      </c>
      <c r="I118" s="617" t="s">
        <v>546</v>
      </c>
      <c r="J118" s="548" t="s">
        <v>124</v>
      </c>
      <c r="K118" s="548"/>
      <c r="L118" s="546">
        <v>0.9</v>
      </c>
      <c r="M118" s="546">
        <v>0.95</v>
      </c>
      <c r="N118" s="546">
        <v>0.95</v>
      </c>
      <c r="O118" s="546">
        <v>0.95</v>
      </c>
      <c r="P118" s="622" t="s">
        <v>519</v>
      </c>
      <c r="Q118" s="547" t="s">
        <v>224</v>
      </c>
      <c r="R118" s="544" t="s">
        <v>178</v>
      </c>
      <c r="S118" s="545" t="s">
        <v>238</v>
      </c>
      <c r="T118" s="545" t="s">
        <v>124</v>
      </c>
      <c r="U118" s="504">
        <v>0</v>
      </c>
      <c r="V118" s="504">
        <v>0</v>
      </c>
      <c r="W118" s="504">
        <v>0</v>
      </c>
      <c r="X118" s="504">
        <v>0</v>
      </c>
      <c r="Y118" s="504">
        <v>0</v>
      </c>
      <c r="Z118" s="504">
        <v>0.03</v>
      </c>
      <c r="AA118" s="504"/>
      <c r="AB118" s="504"/>
      <c r="AC118" s="504"/>
      <c r="AD118" s="504"/>
      <c r="AE118" s="526"/>
      <c r="AF118" s="526"/>
      <c r="AG118" s="549">
        <v>0.95</v>
      </c>
      <c r="AH118" s="345">
        <f t="shared" si="191"/>
        <v>0</v>
      </c>
      <c r="AI118" s="345">
        <f t="shared" si="192"/>
        <v>0</v>
      </c>
      <c r="AJ118" s="345">
        <f t="shared" si="193"/>
        <v>0</v>
      </c>
      <c r="AK118" s="345">
        <f t="shared" si="194"/>
        <v>0</v>
      </c>
      <c r="AL118" s="345">
        <f t="shared" si="195"/>
        <v>0</v>
      </c>
      <c r="AM118" s="345">
        <f t="shared" si="196"/>
        <v>0.03</v>
      </c>
      <c r="AN118" s="345">
        <f t="shared" si="197"/>
        <v>0</v>
      </c>
      <c r="AO118" s="345">
        <f t="shared" si="198"/>
        <v>0</v>
      </c>
      <c r="AP118" s="345">
        <f t="shared" si="199"/>
        <v>0</v>
      </c>
      <c r="AQ118" s="345">
        <f t="shared" si="200"/>
        <v>0</v>
      </c>
      <c r="AR118" s="345">
        <f t="shared" si="201"/>
        <v>0</v>
      </c>
      <c r="AS118" s="609">
        <f t="shared" si="202"/>
        <v>0</v>
      </c>
      <c r="AT118" s="420" t="s">
        <v>370</v>
      </c>
      <c r="AU118" s="344" t="s">
        <v>371</v>
      </c>
      <c r="AV118" s="420" t="s">
        <v>413</v>
      </c>
      <c r="AW118" s="344" t="s">
        <v>414</v>
      </c>
      <c r="AX118" s="420" t="s">
        <v>462</v>
      </c>
      <c r="AY118" s="344" t="s">
        <v>463</v>
      </c>
      <c r="AZ118" s="420" t="s">
        <v>462</v>
      </c>
      <c r="BA118" s="344" t="s">
        <v>572</v>
      </c>
      <c r="BB118" s="420" t="s">
        <v>462</v>
      </c>
      <c r="BC118" s="344" t="s">
        <v>619</v>
      </c>
      <c r="BD118" s="663" t="s">
        <v>672</v>
      </c>
      <c r="BE118" s="344" t="s">
        <v>673</v>
      </c>
      <c r="BF118" s="364"/>
      <c r="BG118" s="344"/>
      <c r="BH118" s="364"/>
      <c r="BI118" s="364"/>
      <c r="BJ118" s="364"/>
      <c r="BK118" s="364"/>
      <c r="BL118" s="364"/>
      <c r="BM118" s="364"/>
      <c r="BN118" s="364"/>
      <c r="BO118" s="364"/>
      <c r="BP118" s="364"/>
      <c r="BQ118" s="364"/>
    </row>
    <row r="119" spans="1:69" s="408" customFormat="1" ht="57.75" customHeight="1" thickBot="1" x14ac:dyDescent="0.3">
      <c r="A119" s="496" t="s">
        <v>116</v>
      </c>
      <c r="B119" s="497" t="s">
        <v>117</v>
      </c>
      <c r="C119" s="498">
        <v>0.3</v>
      </c>
      <c r="D119" s="499" t="s">
        <v>180</v>
      </c>
      <c r="E119" s="496" t="s">
        <v>315</v>
      </c>
      <c r="F119" s="530" t="s">
        <v>358</v>
      </c>
      <c r="G119" s="550" t="s">
        <v>359</v>
      </c>
      <c r="H119" s="616" t="s">
        <v>545</v>
      </c>
      <c r="I119" s="616" t="s">
        <v>546</v>
      </c>
      <c r="J119" s="530" t="s">
        <v>124</v>
      </c>
      <c r="K119" s="530"/>
      <c r="L119" s="550">
        <v>0.95</v>
      </c>
      <c r="M119" s="550">
        <v>0.95</v>
      </c>
      <c r="N119" s="550">
        <v>0.85</v>
      </c>
      <c r="O119" s="550">
        <v>0.93</v>
      </c>
      <c r="P119" s="622" t="s">
        <v>519</v>
      </c>
      <c r="Q119" s="528" t="s">
        <v>225</v>
      </c>
      <c r="R119" s="529" t="s">
        <v>185</v>
      </c>
      <c r="S119" s="497" t="s">
        <v>238</v>
      </c>
      <c r="T119" s="497" t="s">
        <v>124</v>
      </c>
      <c r="U119" s="504">
        <v>0.01</v>
      </c>
      <c r="V119" s="504">
        <v>5.8000000000000003E-2</v>
      </c>
      <c r="W119" s="504">
        <v>0.11700000000000001</v>
      </c>
      <c r="X119" s="504">
        <v>0.19</v>
      </c>
      <c r="Y119" s="504">
        <v>0.28999999999999998</v>
      </c>
      <c r="Z119" s="504">
        <v>0.35</v>
      </c>
      <c r="AA119" s="504"/>
      <c r="AB119" s="504"/>
      <c r="AC119" s="504"/>
      <c r="AD119" s="504"/>
      <c r="AE119" s="526"/>
      <c r="AF119" s="526"/>
      <c r="AG119" s="551">
        <v>0.93</v>
      </c>
      <c r="AH119" s="613">
        <f t="shared" si="191"/>
        <v>0.01</v>
      </c>
      <c r="AI119" s="613">
        <f t="shared" si="192"/>
        <v>5.8000000000000003E-2</v>
      </c>
      <c r="AJ119" s="613">
        <f t="shared" si="193"/>
        <v>0.11700000000000001</v>
      </c>
      <c r="AK119" s="613">
        <f t="shared" si="194"/>
        <v>0.19</v>
      </c>
      <c r="AL119" s="613">
        <f t="shared" si="195"/>
        <v>0.28999999999999998</v>
      </c>
      <c r="AM119" s="613">
        <f t="shared" si="196"/>
        <v>0.35</v>
      </c>
      <c r="AN119" s="613">
        <f t="shared" si="197"/>
        <v>0</v>
      </c>
      <c r="AO119" s="613">
        <f t="shared" si="198"/>
        <v>0</v>
      </c>
      <c r="AP119" s="613">
        <f t="shared" si="199"/>
        <v>0</v>
      </c>
      <c r="AQ119" s="613">
        <f t="shared" si="200"/>
        <v>0</v>
      </c>
      <c r="AR119" s="613">
        <f t="shared" si="201"/>
        <v>0</v>
      </c>
      <c r="AS119" s="614">
        <f t="shared" si="202"/>
        <v>0</v>
      </c>
      <c r="AT119" s="420" t="s">
        <v>372</v>
      </c>
      <c r="AU119" s="344" t="s">
        <v>373</v>
      </c>
      <c r="AV119" s="420" t="s">
        <v>415</v>
      </c>
      <c r="AW119" s="344" t="s">
        <v>416</v>
      </c>
      <c r="AX119" s="420" t="s">
        <v>415</v>
      </c>
      <c r="AY119" s="586" t="s">
        <v>464</v>
      </c>
      <c r="AZ119" s="420" t="s">
        <v>415</v>
      </c>
      <c r="BA119" s="629" t="s">
        <v>573</v>
      </c>
      <c r="BB119" s="420" t="s">
        <v>415</v>
      </c>
      <c r="BC119" s="651" t="s">
        <v>618</v>
      </c>
      <c r="BD119" s="420" t="s">
        <v>415</v>
      </c>
      <c r="BE119" s="663" t="s">
        <v>674</v>
      </c>
      <c r="BF119" s="57"/>
      <c r="BG119" s="57"/>
      <c r="BH119" s="57"/>
      <c r="BI119" s="57"/>
      <c r="BJ119" s="57"/>
      <c r="BK119" s="57"/>
      <c r="BL119" s="57"/>
      <c r="BM119" s="57"/>
      <c r="BN119" s="57"/>
      <c r="BO119" s="57"/>
      <c r="BP119" s="57"/>
      <c r="BQ119" s="57"/>
    </row>
    <row r="120" spans="1:69" ht="38.25" customHeight="1" x14ac:dyDescent="0.25">
      <c r="AJ120" s="358"/>
      <c r="AW120" s="581"/>
    </row>
    <row r="121" spans="1:69" ht="38.25" customHeight="1" x14ac:dyDescent="0.25">
      <c r="AJ121" s="358"/>
      <c r="AW121" s="581"/>
    </row>
    <row r="122" spans="1:69" ht="38.25" customHeight="1" x14ac:dyDescent="0.25">
      <c r="L122" s="373"/>
      <c r="M122" s="373"/>
      <c r="N122" s="373"/>
      <c r="O122" s="373"/>
      <c r="P122" s="373"/>
      <c r="Q122" s="377" t="s">
        <v>46</v>
      </c>
      <c r="AG122" s="221" t="s">
        <v>46</v>
      </c>
      <c r="AH122" s="221"/>
      <c r="AI122" s="221"/>
    </row>
    <row r="123" spans="1:69" ht="38.25" customHeight="1" x14ac:dyDescent="0.25">
      <c r="A123" s="794" t="s">
        <v>98</v>
      </c>
      <c r="B123" s="794"/>
      <c r="C123" s="794"/>
      <c r="O123" s="374"/>
      <c r="P123" s="374"/>
      <c r="AP123" s="358">
        <f>26.3/52.9</f>
        <v>0.49716446124763708</v>
      </c>
    </row>
    <row r="124" spans="1:69" ht="24.75" customHeight="1" x14ac:dyDescent="0.25">
      <c r="A124" s="352" t="s">
        <v>99</v>
      </c>
      <c r="B124" s="352" t="s">
        <v>100</v>
      </c>
      <c r="C124" s="352" t="s">
        <v>101</v>
      </c>
    </row>
    <row r="125" spans="1:69" ht="17.25" customHeight="1" x14ac:dyDescent="0.25">
      <c r="A125" s="379">
        <v>0</v>
      </c>
      <c r="B125" s="381">
        <v>0.65</v>
      </c>
      <c r="C125" s="107" t="s">
        <v>102</v>
      </c>
    </row>
    <row r="126" spans="1:69" ht="25.5" customHeight="1" x14ac:dyDescent="0.25">
      <c r="A126" s="379">
        <v>0.65010000000000001</v>
      </c>
      <c r="B126" s="379">
        <v>0.85</v>
      </c>
      <c r="C126" s="107" t="s">
        <v>104</v>
      </c>
    </row>
    <row r="127" spans="1:69" ht="15.75" customHeight="1" x14ac:dyDescent="0.25">
      <c r="A127" s="378">
        <v>0.85009999999999997</v>
      </c>
      <c r="B127" s="377">
        <v>1</v>
      </c>
      <c r="C127" s="107" t="s">
        <v>105</v>
      </c>
    </row>
    <row r="134" spans="1:45" ht="20.100000000000001" customHeight="1" x14ac:dyDescent="0.25">
      <c r="J134" s="388"/>
    </row>
    <row r="136" spans="1:45" s="379" customFormat="1" ht="20.100000000000001" customHeight="1" x14ac:dyDescent="0.25">
      <c r="A136" s="107"/>
      <c r="B136" s="107"/>
      <c r="C136" s="107"/>
      <c r="D136" s="107"/>
      <c r="E136" s="107"/>
      <c r="F136" s="107"/>
      <c r="G136" s="107"/>
      <c r="J136" s="107"/>
      <c r="K136" s="107"/>
      <c r="L136" s="107"/>
      <c r="M136" s="107"/>
      <c r="N136" s="107"/>
      <c r="O136" s="107"/>
      <c r="P136" s="618"/>
      <c r="Q136" s="377"/>
      <c r="R136" s="107"/>
      <c r="S136" s="107"/>
      <c r="T136" s="107"/>
      <c r="U136" s="380"/>
      <c r="V136" s="380"/>
      <c r="W136" s="380"/>
      <c r="X136" s="380"/>
      <c r="Y136" s="380"/>
      <c r="Z136" s="380"/>
      <c r="AA136" s="380"/>
      <c r="AB136" s="380"/>
      <c r="AC136" s="380"/>
      <c r="AD136" s="380"/>
      <c r="AE136" s="380"/>
      <c r="AF136" s="380"/>
      <c r="AG136" s="358"/>
      <c r="AH136" s="358"/>
      <c r="AI136" s="358"/>
      <c r="AJ136" s="625"/>
      <c r="AK136" s="358"/>
      <c r="AL136" s="358"/>
      <c r="AM136" s="358"/>
      <c r="AN136" s="358"/>
      <c r="AO136" s="358"/>
      <c r="AP136" s="358"/>
      <c r="AQ136" s="358"/>
      <c r="AR136" s="358"/>
      <c r="AS136" s="358"/>
    </row>
    <row r="137" spans="1:45" s="379" customFormat="1" ht="20.100000000000001" customHeight="1" x14ac:dyDescent="0.25">
      <c r="A137" s="107"/>
      <c r="B137" s="107"/>
      <c r="C137" s="107"/>
      <c r="D137" s="107"/>
      <c r="E137" s="107"/>
      <c r="F137" s="107"/>
      <c r="G137" s="107"/>
      <c r="J137" s="107"/>
      <c r="K137" s="107"/>
      <c r="L137" s="107"/>
      <c r="M137" s="107"/>
      <c r="N137" s="107"/>
      <c r="O137" s="107"/>
      <c r="P137" s="618"/>
      <c r="Q137" s="377"/>
      <c r="R137" s="107"/>
      <c r="S137" s="107"/>
      <c r="T137" s="107"/>
      <c r="U137" s="380"/>
      <c r="V137" s="380"/>
      <c r="W137" s="380"/>
      <c r="X137" s="380"/>
      <c r="Y137" s="380"/>
      <c r="Z137" s="380"/>
      <c r="AA137" s="380"/>
      <c r="AB137" s="380"/>
      <c r="AC137" s="380"/>
      <c r="AD137" s="380"/>
      <c r="AE137" s="380"/>
      <c r="AF137" s="380"/>
      <c r="AG137" s="358"/>
      <c r="AH137" s="358"/>
      <c r="AI137" s="358"/>
      <c r="AJ137" s="625"/>
      <c r="AK137" s="358"/>
      <c r="AL137" s="358"/>
      <c r="AM137" s="358"/>
      <c r="AN137" s="358"/>
      <c r="AO137" s="358"/>
      <c r="AP137" s="358"/>
      <c r="AQ137" s="358"/>
      <c r="AR137" s="358"/>
      <c r="AS137" s="358"/>
    </row>
    <row r="138" spans="1:45" s="379" customFormat="1" ht="20.100000000000001" customHeight="1" x14ac:dyDescent="0.25">
      <c r="A138" s="107"/>
      <c r="B138" s="107"/>
      <c r="C138" s="107"/>
      <c r="D138" s="107"/>
      <c r="E138" s="107"/>
      <c r="F138" s="107"/>
      <c r="G138" s="107"/>
      <c r="J138" s="107"/>
      <c r="K138" s="107"/>
      <c r="L138" s="107"/>
      <c r="M138" s="107"/>
      <c r="N138" s="107"/>
      <c r="O138" s="107"/>
      <c r="P138" s="618"/>
      <c r="Q138" s="377"/>
      <c r="R138" s="107"/>
      <c r="S138" s="107"/>
      <c r="T138" s="107"/>
      <c r="U138" s="380"/>
      <c r="V138" s="380"/>
      <c r="W138" s="380"/>
      <c r="X138" s="380"/>
      <c r="Y138" s="380"/>
      <c r="Z138" s="380"/>
      <c r="AA138" s="380"/>
      <c r="AB138" s="380"/>
      <c r="AC138" s="380"/>
      <c r="AD138" s="380"/>
      <c r="AE138" s="380"/>
      <c r="AF138" s="380"/>
      <c r="AG138" s="358"/>
      <c r="AH138" s="358"/>
      <c r="AI138" s="358"/>
      <c r="AJ138" s="625"/>
      <c r="AK138" s="358"/>
      <c r="AL138" s="358"/>
      <c r="AM138" s="358"/>
      <c r="AN138" s="358"/>
      <c r="AO138" s="358"/>
      <c r="AP138" s="358"/>
      <c r="AQ138" s="358"/>
      <c r="AR138" s="358"/>
      <c r="AS138" s="358"/>
    </row>
    <row r="139" spans="1:45" s="379" customFormat="1" ht="20.100000000000001" customHeight="1" x14ac:dyDescent="0.25">
      <c r="A139" s="107"/>
      <c r="B139" s="107"/>
      <c r="C139" s="107"/>
      <c r="D139" s="107"/>
      <c r="E139" s="107"/>
      <c r="F139" s="107"/>
      <c r="G139" s="107"/>
      <c r="J139" s="107"/>
      <c r="K139" s="107"/>
      <c r="L139" s="107"/>
      <c r="M139" s="107"/>
      <c r="N139" s="107"/>
      <c r="O139" s="107"/>
      <c r="P139" s="618"/>
      <c r="Q139" s="377"/>
      <c r="R139" s="107"/>
      <c r="S139" s="107"/>
      <c r="T139" s="107"/>
      <c r="U139" s="380"/>
      <c r="V139" s="380"/>
      <c r="W139" s="380"/>
      <c r="X139" s="380"/>
      <c r="Y139" s="380"/>
      <c r="Z139" s="380"/>
      <c r="AA139" s="380"/>
      <c r="AB139" s="380"/>
      <c r="AC139" s="380"/>
      <c r="AD139" s="380"/>
      <c r="AE139" s="380"/>
      <c r="AF139" s="380"/>
      <c r="AG139" s="358"/>
      <c r="AH139" s="358"/>
      <c r="AI139" s="358"/>
      <c r="AJ139" s="625"/>
      <c r="AK139" s="358"/>
      <c r="AL139" s="358"/>
      <c r="AM139" s="358"/>
      <c r="AN139" s="358"/>
      <c r="AO139" s="358"/>
      <c r="AP139" s="358"/>
      <c r="AQ139" s="358"/>
      <c r="AR139" s="358"/>
      <c r="AS139" s="358"/>
    </row>
    <row r="140" spans="1:45" s="379" customFormat="1" ht="20.100000000000001" customHeight="1" x14ac:dyDescent="0.25">
      <c r="A140" s="107"/>
      <c r="B140" s="107"/>
      <c r="C140" s="107"/>
      <c r="D140" s="107"/>
      <c r="E140" s="107"/>
      <c r="F140" s="107"/>
      <c r="G140" s="107"/>
      <c r="J140" s="107"/>
      <c r="K140" s="107"/>
      <c r="L140" s="107"/>
      <c r="M140" s="107"/>
      <c r="N140" s="107"/>
      <c r="O140" s="107"/>
      <c r="P140" s="618"/>
      <c r="Q140" s="377"/>
      <c r="R140" s="107"/>
      <c r="S140" s="107"/>
      <c r="T140" s="107"/>
      <c r="U140" s="380"/>
      <c r="V140" s="380"/>
      <c r="W140" s="380"/>
      <c r="X140" s="380"/>
      <c r="Y140" s="380"/>
      <c r="Z140" s="380"/>
      <c r="AA140" s="380"/>
      <c r="AB140" s="380"/>
      <c r="AC140" s="380"/>
      <c r="AD140" s="380"/>
      <c r="AE140" s="380"/>
      <c r="AF140" s="380"/>
      <c r="AG140" s="358"/>
      <c r="AH140" s="358"/>
      <c r="AI140" s="358"/>
      <c r="AJ140" s="625"/>
      <c r="AK140" s="358"/>
      <c r="AL140" s="358"/>
      <c r="AM140" s="358"/>
      <c r="AN140" s="358"/>
      <c r="AO140" s="358"/>
      <c r="AP140" s="358"/>
      <c r="AQ140" s="358"/>
      <c r="AR140" s="358"/>
      <c r="AS140" s="358"/>
    </row>
    <row r="141" spans="1:45" s="379" customFormat="1" ht="20.100000000000001" customHeight="1" x14ac:dyDescent="0.25">
      <c r="A141" s="107"/>
      <c r="B141" s="107"/>
      <c r="C141" s="107"/>
      <c r="D141" s="107"/>
      <c r="E141" s="107"/>
      <c r="F141" s="107"/>
      <c r="G141" s="107"/>
      <c r="J141" s="107"/>
      <c r="K141" s="107"/>
      <c r="L141" s="107"/>
      <c r="M141" s="107"/>
      <c r="N141" s="107"/>
      <c r="O141" s="107"/>
      <c r="P141" s="618"/>
      <c r="Q141" s="377"/>
      <c r="R141" s="107"/>
      <c r="S141" s="107"/>
      <c r="T141" s="107"/>
      <c r="U141" s="380"/>
      <c r="V141" s="380"/>
      <c r="W141" s="380"/>
      <c r="X141" s="380"/>
      <c r="Y141" s="380"/>
      <c r="Z141" s="380"/>
      <c r="AA141" s="380"/>
      <c r="AB141" s="380"/>
      <c r="AC141" s="380"/>
      <c r="AD141" s="380"/>
      <c r="AE141" s="380"/>
      <c r="AF141" s="380"/>
      <c r="AG141" s="358"/>
      <c r="AH141" s="358"/>
      <c r="AI141" s="358"/>
      <c r="AJ141" s="625"/>
      <c r="AK141" s="358"/>
      <c r="AL141" s="358"/>
      <c r="AM141" s="358"/>
      <c r="AN141" s="358"/>
      <c r="AO141" s="358"/>
      <c r="AP141" s="358"/>
      <c r="AQ141" s="358"/>
      <c r="AR141" s="358"/>
      <c r="AS141" s="358"/>
    </row>
    <row r="142" spans="1:45" s="379" customFormat="1" ht="20.100000000000001" customHeight="1" x14ac:dyDescent="0.25">
      <c r="A142" s="107"/>
      <c r="B142" s="107"/>
      <c r="C142" s="107"/>
      <c r="D142" s="107"/>
      <c r="E142" s="107"/>
      <c r="F142" s="107"/>
      <c r="G142" s="107"/>
      <c r="J142" s="107"/>
      <c r="K142" s="107"/>
      <c r="L142" s="107"/>
      <c r="M142" s="107"/>
      <c r="N142" s="107"/>
      <c r="O142" s="107"/>
      <c r="P142" s="618"/>
      <c r="Q142" s="377"/>
      <c r="R142" s="107"/>
      <c r="S142" s="107"/>
      <c r="T142" s="107"/>
      <c r="U142" s="380"/>
      <c r="V142" s="380"/>
      <c r="W142" s="380"/>
      <c r="X142" s="380"/>
      <c r="Y142" s="380"/>
      <c r="Z142" s="380"/>
      <c r="AA142" s="380"/>
      <c r="AB142" s="380"/>
      <c r="AC142" s="380"/>
      <c r="AD142" s="380"/>
      <c r="AE142" s="380"/>
      <c r="AF142" s="380"/>
      <c r="AG142" s="358"/>
      <c r="AH142" s="358"/>
      <c r="AI142" s="358"/>
      <c r="AJ142" s="625"/>
      <c r="AK142" s="358"/>
      <c r="AL142" s="358"/>
      <c r="AM142" s="358"/>
      <c r="AN142" s="358"/>
      <c r="AO142" s="358"/>
      <c r="AP142" s="358"/>
      <c r="AQ142" s="358"/>
      <c r="AR142" s="358"/>
      <c r="AS142" s="358"/>
    </row>
    <row r="143" spans="1:45" s="379" customFormat="1" ht="20.100000000000001" customHeight="1" x14ac:dyDescent="0.25">
      <c r="A143" s="107"/>
      <c r="B143" s="107"/>
      <c r="C143" s="107"/>
      <c r="D143" s="107"/>
      <c r="E143" s="107"/>
      <c r="F143" s="107"/>
      <c r="G143" s="107"/>
      <c r="J143" s="107"/>
      <c r="K143" s="107"/>
      <c r="L143" s="107"/>
      <c r="M143" s="107"/>
      <c r="N143" s="107"/>
      <c r="O143" s="107"/>
      <c r="P143" s="618"/>
      <c r="Q143" s="377"/>
      <c r="R143" s="107"/>
      <c r="S143" s="107"/>
      <c r="T143" s="107"/>
      <c r="U143" s="380"/>
      <c r="V143" s="380"/>
      <c r="W143" s="380"/>
      <c r="X143" s="380"/>
      <c r="Y143" s="380"/>
      <c r="Z143" s="380"/>
      <c r="AA143" s="380"/>
      <c r="AB143" s="380"/>
      <c r="AC143" s="380"/>
      <c r="AD143" s="380"/>
      <c r="AE143" s="380"/>
      <c r="AF143" s="380"/>
      <c r="AG143" s="358"/>
      <c r="AH143" s="358"/>
      <c r="AI143" s="358"/>
      <c r="AJ143" s="625"/>
      <c r="AK143" s="358"/>
      <c r="AL143" s="358"/>
      <c r="AM143" s="358"/>
      <c r="AN143" s="358"/>
      <c r="AO143" s="358"/>
      <c r="AP143" s="358"/>
      <c r="AQ143" s="358"/>
      <c r="AR143" s="358"/>
      <c r="AS143" s="358"/>
    </row>
    <row r="144" spans="1:45" s="379" customFormat="1" ht="20.100000000000001" customHeight="1" x14ac:dyDescent="0.25">
      <c r="A144" s="107"/>
      <c r="B144" s="107"/>
      <c r="C144" s="107"/>
      <c r="D144" s="107"/>
      <c r="E144" s="107"/>
      <c r="F144" s="107"/>
      <c r="G144" s="107"/>
      <c r="J144" s="107"/>
      <c r="K144" s="107"/>
      <c r="L144" s="107"/>
      <c r="M144" s="107"/>
      <c r="N144" s="107"/>
      <c r="O144" s="107"/>
      <c r="P144" s="618"/>
      <c r="Q144" s="377"/>
      <c r="R144" s="107"/>
      <c r="S144" s="107"/>
      <c r="T144" s="107"/>
      <c r="U144" s="380"/>
      <c r="V144" s="380"/>
      <c r="W144" s="380"/>
      <c r="X144" s="380"/>
      <c r="Y144" s="380"/>
      <c r="Z144" s="380"/>
      <c r="AA144" s="380"/>
      <c r="AB144" s="380"/>
      <c r="AC144" s="380"/>
      <c r="AD144" s="380"/>
      <c r="AE144" s="380"/>
      <c r="AF144" s="380"/>
      <c r="AG144" s="358"/>
      <c r="AH144" s="358"/>
      <c r="AI144" s="358"/>
      <c r="AJ144" s="625"/>
      <c r="AK144" s="358"/>
      <c r="AL144" s="358"/>
      <c r="AM144" s="358"/>
      <c r="AN144" s="358"/>
      <c r="AO144" s="358"/>
      <c r="AP144" s="358"/>
      <c r="AQ144" s="358"/>
      <c r="AR144" s="358"/>
      <c r="AS144" s="358"/>
    </row>
    <row r="145" spans="1:45" s="379" customFormat="1" ht="20.100000000000001" customHeight="1" x14ac:dyDescent="0.25">
      <c r="A145" s="107"/>
      <c r="B145" s="107"/>
      <c r="C145" s="107"/>
      <c r="D145" s="107"/>
      <c r="E145" s="107"/>
      <c r="F145" s="107"/>
      <c r="G145" s="107"/>
      <c r="J145" s="107"/>
      <c r="K145" s="107"/>
      <c r="L145" s="107"/>
      <c r="M145" s="107"/>
      <c r="N145" s="107"/>
      <c r="O145" s="107"/>
      <c r="P145" s="618"/>
      <c r="Q145" s="377"/>
      <c r="R145" s="107"/>
      <c r="S145" s="107"/>
      <c r="T145" s="107"/>
      <c r="U145" s="380"/>
      <c r="V145" s="380"/>
      <c r="W145" s="380"/>
      <c r="X145" s="380"/>
      <c r="Y145" s="380"/>
      <c r="Z145" s="380"/>
      <c r="AA145" s="380"/>
      <c r="AB145" s="380"/>
      <c r="AC145" s="380"/>
      <c r="AD145" s="380"/>
      <c r="AE145" s="380"/>
      <c r="AF145" s="380"/>
      <c r="AG145" s="358"/>
      <c r="AH145" s="358"/>
      <c r="AI145" s="358"/>
      <c r="AJ145" s="625"/>
      <c r="AK145" s="358"/>
      <c r="AL145" s="358"/>
      <c r="AM145" s="358"/>
      <c r="AN145" s="358"/>
      <c r="AO145" s="358"/>
      <c r="AP145" s="358"/>
      <c r="AQ145" s="358"/>
      <c r="AR145" s="358"/>
      <c r="AS145" s="358"/>
    </row>
    <row r="146" spans="1:45" s="379" customFormat="1" ht="20.100000000000001" customHeight="1" x14ac:dyDescent="0.25">
      <c r="A146" s="107"/>
      <c r="B146" s="107"/>
      <c r="C146" s="107"/>
      <c r="D146" s="107"/>
      <c r="E146" s="107"/>
      <c r="F146" s="107"/>
      <c r="G146" s="107"/>
      <c r="J146" s="107"/>
      <c r="K146" s="107"/>
      <c r="L146" s="107"/>
      <c r="M146" s="107"/>
      <c r="N146" s="107"/>
      <c r="O146" s="107"/>
      <c r="P146" s="618"/>
      <c r="Q146" s="377"/>
      <c r="R146" s="107"/>
      <c r="S146" s="107"/>
      <c r="T146" s="107"/>
      <c r="U146" s="380"/>
      <c r="V146" s="380"/>
      <c r="W146" s="380"/>
      <c r="X146" s="380"/>
      <c r="Y146" s="380"/>
      <c r="Z146" s="380"/>
      <c r="AA146" s="380"/>
      <c r="AB146" s="380"/>
      <c r="AC146" s="380"/>
      <c r="AD146" s="380"/>
      <c r="AE146" s="380"/>
      <c r="AF146" s="380"/>
      <c r="AG146" s="358"/>
      <c r="AH146" s="358"/>
      <c r="AI146" s="358"/>
      <c r="AJ146" s="625"/>
      <c r="AK146" s="358"/>
      <c r="AL146" s="358"/>
      <c r="AM146" s="358"/>
      <c r="AN146" s="358"/>
      <c r="AO146" s="358"/>
      <c r="AP146" s="358"/>
      <c r="AQ146" s="358"/>
      <c r="AR146" s="358"/>
      <c r="AS146" s="358"/>
    </row>
    <row r="147" spans="1:45" s="379" customFormat="1" ht="20.100000000000001" customHeight="1" x14ac:dyDescent="0.25">
      <c r="A147" s="107"/>
      <c r="B147" s="107"/>
      <c r="C147" s="107"/>
      <c r="D147" s="107"/>
      <c r="E147" s="107"/>
      <c r="F147" s="107"/>
      <c r="G147" s="107"/>
      <c r="J147" s="107"/>
      <c r="K147" s="107"/>
      <c r="L147" s="107"/>
      <c r="M147" s="107"/>
      <c r="N147" s="107"/>
      <c r="O147" s="107"/>
      <c r="P147" s="618"/>
      <c r="Q147" s="377"/>
      <c r="R147" s="107"/>
      <c r="S147" s="107"/>
      <c r="T147" s="107"/>
      <c r="U147" s="380"/>
      <c r="V147" s="380"/>
      <c r="W147" s="380"/>
      <c r="X147" s="380"/>
      <c r="Y147" s="380"/>
      <c r="Z147" s="380"/>
      <c r="AA147" s="380"/>
      <c r="AB147" s="380"/>
      <c r="AC147" s="380"/>
      <c r="AD147" s="380"/>
      <c r="AE147" s="380"/>
      <c r="AF147" s="380"/>
      <c r="AG147" s="358"/>
      <c r="AH147" s="358"/>
      <c r="AI147" s="358"/>
      <c r="AJ147" s="625"/>
      <c r="AK147" s="358"/>
      <c r="AL147" s="358"/>
      <c r="AM147" s="358"/>
      <c r="AN147" s="358"/>
      <c r="AO147" s="358"/>
      <c r="AP147" s="358"/>
      <c r="AQ147" s="358"/>
      <c r="AR147" s="358"/>
      <c r="AS147" s="358"/>
    </row>
    <row r="148" spans="1:45" s="379" customFormat="1" ht="20.100000000000001" customHeight="1" x14ac:dyDescent="0.25">
      <c r="A148" s="107"/>
      <c r="B148" s="107"/>
      <c r="C148" s="107"/>
      <c r="D148" s="107"/>
      <c r="E148" s="107"/>
      <c r="F148" s="107"/>
      <c r="G148" s="107"/>
      <c r="J148" s="107"/>
      <c r="K148" s="107"/>
      <c r="L148" s="107"/>
      <c r="M148" s="107"/>
      <c r="N148" s="107"/>
      <c r="O148" s="107"/>
      <c r="P148" s="618"/>
      <c r="Q148" s="377"/>
      <c r="R148" s="107"/>
      <c r="S148" s="107"/>
      <c r="T148" s="107"/>
      <c r="U148" s="380"/>
      <c r="V148" s="380"/>
      <c r="W148" s="380"/>
      <c r="X148" s="380"/>
      <c r="Y148" s="380"/>
      <c r="Z148" s="380"/>
      <c r="AA148" s="380"/>
      <c r="AB148" s="380"/>
      <c r="AC148" s="380"/>
      <c r="AD148" s="380"/>
      <c r="AE148" s="380"/>
      <c r="AF148" s="380"/>
      <c r="AG148" s="358"/>
      <c r="AH148" s="358"/>
      <c r="AI148" s="358"/>
      <c r="AJ148" s="625"/>
      <c r="AK148" s="358"/>
      <c r="AL148" s="358"/>
      <c r="AM148" s="358"/>
      <c r="AN148" s="358"/>
      <c r="AO148" s="358"/>
      <c r="AP148" s="358"/>
      <c r="AQ148" s="358"/>
      <c r="AR148" s="358"/>
      <c r="AS148" s="358"/>
    </row>
    <row r="149" spans="1:45" s="379" customFormat="1" ht="20.100000000000001" customHeight="1" x14ac:dyDescent="0.25">
      <c r="A149" s="107"/>
      <c r="B149" s="107"/>
      <c r="C149" s="107"/>
      <c r="D149" s="107"/>
      <c r="E149" s="107"/>
      <c r="F149" s="107"/>
      <c r="G149" s="107"/>
      <c r="J149" s="107"/>
      <c r="K149" s="107"/>
      <c r="L149" s="107"/>
      <c r="M149" s="107"/>
      <c r="N149" s="107"/>
      <c r="O149" s="107"/>
      <c r="P149" s="618"/>
      <c r="Q149" s="377"/>
      <c r="R149" s="107"/>
      <c r="S149" s="107"/>
      <c r="T149" s="107"/>
      <c r="U149" s="380"/>
      <c r="V149" s="380"/>
      <c r="W149" s="380"/>
      <c r="X149" s="380"/>
      <c r="Y149" s="380"/>
      <c r="Z149" s="380"/>
      <c r="AA149" s="380"/>
      <c r="AB149" s="380"/>
      <c r="AC149" s="380"/>
      <c r="AD149" s="380"/>
      <c r="AE149" s="380"/>
      <c r="AF149" s="380"/>
      <c r="AG149" s="358"/>
      <c r="AH149" s="358"/>
      <c r="AI149" s="358"/>
      <c r="AJ149" s="625"/>
      <c r="AK149" s="358"/>
      <c r="AL149" s="358"/>
      <c r="AM149" s="358"/>
      <c r="AN149" s="358"/>
      <c r="AO149" s="358"/>
      <c r="AP149" s="358"/>
      <c r="AQ149" s="358"/>
      <c r="AR149" s="358"/>
      <c r="AS149" s="358"/>
    </row>
    <row r="150" spans="1:45" s="379" customFormat="1" ht="20.100000000000001" customHeight="1" x14ac:dyDescent="0.25">
      <c r="A150" s="107"/>
      <c r="B150" s="107"/>
      <c r="C150" s="107"/>
      <c r="D150" s="107"/>
      <c r="E150" s="107"/>
      <c r="F150" s="107"/>
      <c r="G150" s="107"/>
      <c r="J150" s="107"/>
      <c r="K150" s="107"/>
      <c r="L150" s="107"/>
      <c r="M150" s="107"/>
      <c r="N150" s="107"/>
      <c r="O150" s="107"/>
      <c r="P150" s="618"/>
      <c r="Q150" s="377"/>
      <c r="R150" s="107"/>
      <c r="S150" s="107"/>
      <c r="T150" s="107"/>
      <c r="U150" s="380"/>
      <c r="V150" s="380"/>
      <c r="W150" s="380"/>
      <c r="X150" s="380"/>
      <c r="Y150" s="380"/>
      <c r="Z150" s="380"/>
      <c r="AA150" s="380"/>
      <c r="AB150" s="380"/>
      <c r="AC150" s="380"/>
      <c r="AD150" s="380"/>
      <c r="AE150" s="380"/>
      <c r="AF150" s="380"/>
      <c r="AG150" s="358"/>
      <c r="AH150" s="358"/>
      <c r="AI150" s="358"/>
      <c r="AJ150" s="625"/>
      <c r="AK150" s="358"/>
      <c r="AL150" s="358"/>
      <c r="AM150" s="358"/>
      <c r="AN150" s="358"/>
      <c r="AO150" s="358"/>
      <c r="AP150" s="358"/>
      <c r="AQ150" s="358"/>
      <c r="AR150" s="358"/>
      <c r="AS150" s="358"/>
    </row>
    <row r="151" spans="1:45" s="379" customFormat="1" ht="20.100000000000001" customHeight="1" x14ac:dyDescent="0.25">
      <c r="A151" s="107"/>
      <c r="B151" s="107"/>
      <c r="C151" s="107"/>
      <c r="D151" s="107"/>
      <c r="E151" s="107"/>
      <c r="F151" s="107"/>
      <c r="G151" s="107"/>
      <c r="J151" s="107"/>
      <c r="K151" s="107"/>
      <c r="L151" s="107"/>
      <c r="M151" s="107"/>
      <c r="N151" s="107"/>
      <c r="O151" s="107"/>
      <c r="P151" s="618"/>
      <c r="Q151" s="377"/>
      <c r="R151" s="107"/>
      <c r="S151" s="107"/>
      <c r="T151" s="107"/>
      <c r="U151" s="380"/>
      <c r="V151" s="380"/>
      <c r="W151" s="380"/>
      <c r="X151" s="380"/>
      <c r="Y151" s="380"/>
      <c r="Z151" s="380"/>
      <c r="AA151" s="380"/>
      <c r="AB151" s="380"/>
      <c r="AC151" s="380"/>
      <c r="AD151" s="380"/>
      <c r="AE151" s="380"/>
      <c r="AF151" s="380"/>
      <c r="AG151" s="358"/>
      <c r="AH151" s="358"/>
      <c r="AI151" s="358"/>
      <c r="AJ151" s="625"/>
      <c r="AK151" s="358"/>
      <c r="AL151" s="358"/>
      <c r="AM151" s="358"/>
      <c r="AN151" s="358"/>
      <c r="AO151" s="358"/>
      <c r="AP151" s="358"/>
      <c r="AQ151" s="358"/>
      <c r="AR151" s="358"/>
      <c r="AS151" s="358"/>
    </row>
    <row r="152" spans="1:45" s="379" customFormat="1" ht="20.100000000000001" customHeight="1" x14ac:dyDescent="0.25">
      <c r="A152" s="107"/>
      <c r="B152" s="107"/>
      <c r="C152" s="107"/>
      <c r="D152" s="107"/>
      <c r="E152" s="107"/>
      <c r="F152" s="107"/>
      <c r="G152" s="107"/>
      <c r="J152" s="107"/>
      <c r="K152" s="107"/>
      <c r="L152" s="107"/>
      <c r="M152" s="107"/>
      <c r="N152" s="107"/>
      <c r="O152" s="107"/>
      <c r="P152" s="618"/>
      <c r="Q152" s="377"/>
      <c r="R152" s="107"/>
      <c r="S152" s="107"/>
      <c r="T152" s="107"/>
      <c r="U152" s="380"/>
      <c r="V152" s="380"/>
      <c r="W152" s="380"/>
      <c r="X152" s="380"/>
      <c r="Y152" s="380"/>
      <c r="Z152" s="380"/>
      <c r="AA152" s="380"/>
      <c r="AB152" s="380"/>
      <c r="AC152" s="380"/>
      <c r="AD152" s="380"/>
      <c r="AE152" s="380"/>
      <c r="AF152" s="380"/>
      <c r="AG152" s="358"/>
      <c r="AH152" s="358"/>
      <c r="AI152" s="358"/>
      <c r="AJ152" s="625"/>
      <c r="AK152" s="358"/>
      <c r="AL152" s="358"/>
      <c r="AM152" s="358"/>
      <c r="AN152" s="358"/>
      <c r="AO152" s="358"/>
      <c r="AP152" s="358"/>
      <c r="AQ152" s="358"/>
      <c r="AR152" s="358"/>
      <c r="AS152" s="358"/>
    </row>
    <row r="153" spans="1:45" s="379" customFormat="1" ht="20.100000000000001" customHeight="1" x14ac:dyDescent="0.25">
      <c r="A153" s="107"/>
      <c r="B153" s="107"/>
      <c r="C153" s="107"/>
      <c r="D153" s="107"/>
      <c r="E153" s="107"/>
      <c r="F153" s="107"/>
      <c r="G153" s="107"/>
      <c r="J153" s="107"/>
      <c r="K153" s="107"/>
      <c r="L153" s="107"/>
      <c r="M153" s="107"/>
      <c r="N153" s="107"/>
      <c r="O153" s="107"/>
      <c r="P153" s="618"/>
      <c r="Q153" s="377"/>
      <c r="R153" s="107"/>
      <c r="S153" s="107"/>
      <c r="T153" s="107"/>
      <c r="U153" s="380"/>
      <c r="V153" s="380"/>
      <c r="W153" s="380"/>
      <c r="X153" s="380"/>
      <c r="Y153" s="380"/>
      <c r="Z153" s="380"/>
      <c r="AA153" s="380"/>
      <c r="AB153" s="380"/>
      <c r="AC153" s="380"/>
      <c r="AD153" s="380"/>
      <c r="AE153" s="380"/>
      <c r="AF153" s="380"/>
      <c r="AG153" s="358"/>
      <c r="AH153" s="358"/>
      <c r="AI153" s="358"/>
      <c r="AJ153" s="625"/>
      <c r="AK153" s="358"/>
      <c r="AL153" s="358"/>
      <c r="AM153" s="358"/>
      <c r="AN153" s="358"/>
      <c r="AO153" s="358"/>
      <c r="AP153" s="358"/>
      <c r="AQ153" s="358"/>
      <c r="AR153" s="358"/>
      <c r="AS153" s="358"/>
    </row>
    <row r="154" spans="1:45" s="379" customFormat="1" ht="20.100000000000001" customHeight="1" x14ac:dyDescent="0.25">
      <c r="A154" s="107"/>
      <c r="B154" s="107"/>
      <c r="C154" s="107"/>
      <c r="D154" s="107"/>
      <c r="E154" s="107"/>
      <c r="F154" s="107"/>
      <c r="G154" s="107"/>
      <c r="J154" s="107"/>
      <c r="K154" s="107"/>
      <c r="L154" s="107"/>
      <c r="M154" s="107"/>
      <c r="N154" s="107"/>
      <c r="O154" s="107"/>
      <c r="P154" s="618"/>
      <c r="Q154" s="377"/>
      <c r="R154" s="107"/>
      <c r="S154" s="107"/>
      <c r="T154" s="107"/>
      <c r="U154" s="380"/>
      <c r="V154" s="380"/>
      <c r="W154" s="380"/>
      <c r="X154" s="380"/>
      <c r="Y154" s="380"/>
      <c r="Z154" s="380"/>
      <c r="AA154" s="380"/>
      <c r="AB154" s="380"/>
      <c r="AC154" s="380"/>
      <c r="AD154" s="380"/>
      <c r="AE154" s="380"/>
      <c r="AF154" s="380"/>
      <c r="AG154" s="358"/>
      <c r="AH154" s="358"/>
      <c r="AI154" s="358"/>
      <c r="AJ154" s="625"/>
      <c r="AK154" s="358"/>
      <c r="AL154" s="358"/>
      <c r="AM154" s="358"/>
      <c r="AN154" s="358"/>
      <c r="AO154" s="358"/>
      <c r="AP154" s="358"/>
      <c r="AQ154" s="358"/>
      <c r="AR154" s="358"/>
      <c r="AS154" s="358"/>
    </row>
    <row r="155" spans="1:45" s="379" customFormat="1" ht="20.100000000000001" customHeight="1" x14ac:dyDescent="0.25">
      <c r="A155" s="107"/>
      <c r="B155" s="107"/>
      <c r="C155" s="107"/>
      <c r="D155" s="107"/>
      <c r="E155" s="107"/>
      <c r="F155" s="107"/>
      <c r="G155" s="107"/>
      <c r="J155" s="107"/>
      <c r="K155" s="107"/>
      <c r="L155" s="107"/>
      <c r="M155" s="107"/>
      <c r="N155" s="107"/>
      <c r="O155" s="107"/>
      <c r="P155" s="618"/>
      <c r="Q155" s="377"/>
      <c r="R155" s="107"/>
      <c r="S155" s="107"/>
      <c r="T155" s="107"/>
      <c r="U155" s="380"/>
      <c r="V155" s="380"/>
      <c r="W155" s="380"/>
      <c r="X155" s="380"/>
      <c r="Y155" s="380"/>
      <c r="Z155" s="380"/>
      <c r="AA155" s="380"/>
      <c r="AB155" s="380"/>
      <c r="AC155" s="380"/>
      <c r="AD155" s="380"/>
      <c r="AE155" s="380"/>
      <c r="AF155" s="380"/>
      <c r="AG155" s="358"/>
      <c r="AH155" s="358"/>
      <c r="AI155" s="358"/>
      <c r="AJ155" s="625"/>
      <c r="AK155" s="358"/>
      <c r="AL155" s="358"/>
      <c r="AM155" s="358"/>
      <c r="AN155" s="358"/>
      <c r="AO155" s="358"/>
      <c r="AP155" s="358"/>
      <c r="AQ155" s="358"/>
      <c r="AR155" s="358"/>
      <c r="AS155" s="358"/>
    </row>
    <row r="156" spans="1:45" s="379" customFormat="1" ht="20.100000000000001" customHeight="1" x14ac:dyDescent="0.25">
      <c r="A156" s="107"/>
      <c r="B156" s="107"/>
      <c r="C156" s="107"/>
      <c r="D156" s="107"/>
      <c r="E156" s="107"/>
      <c r="F156" s="107"/>
      <c r="G156" s="107"/>
      <c r="J156" s="107"/>
      <c r="K156" s="107"/>
      <c r="L156" s="107"/>
      <c r="M156" s="107"/>
      <c r="N156" s="107"/>
      <c r="O156" s="107"/>
      <c r="P156" s="618"/>
      <c r="Q156" s="377"/>
      <c r="R156" s="107"/>
      <c r="S156" s="107"/>
      <c r="T156" s="107"/>
      <c r="U156" s="380"/>
      <c r="V156" s="380"/>
      <c r="W156" s="380"/>
      <c r="X156" s="380"/>
      <c r="Y156" s="380"/>
      <c r="Z156" s="380"/>
      <c r="AA156" s="380"/>
      <c r="AB156" s="380"/>
      <c r="AC156" s="380"/>
      <c r="AD156" s="380"/>
      <c r="AE156" s="380"/>
      <c r="AF156" s="380"/>
      <c r="AG156" s="358"/>
      <c r="AH156" s="358"/>
      <c r="AI156" s="358"/>
      <c r="AJ156" s="625"/>
      <c r="AK156" s="358"/>
      <c r="AL156" s="358"/>
      <c r="AM156" s="358"/>
      <c r="AN156" s="358"/>
      <c r="AO156" s="358"/>
      <c r="AP156" s="358"/>
      <c r="AQ156" s="358"/>
      <c r="AR156" s="358"/>
      <c r="AS156" s="358"/>
    </row>
    <row r="157" spans="1:45" s="379" customFormat="1" ht="20.100000000000001" customHeight="1" x14ac:dyDescent="0.25">
      <c r="A157" s="107"/>
      <c r="B157" s="107"/>
      <c r="C157" s="107"/>
      <c r="D157" s="107"/>
      <c r="E157" s="107"/>
      <c r="F157" s="107"/>
      <c r="G157" s="107"/>
      <c r="J157" s="107"/>
      <c r="K157" s="107"/>
      <c r="L157" s="107"/>
      <c r="M157" s="107"/>
      <c r="N157" s="107"/>
      <c r="O157" s="107"/>
      <c r="P157" s="618"/>
      <c r="Q157" s="377"/>
      <c r="R157" s="107"/>
      <c r="S157" s="107"/>
      <c r="T157" s="107"/>
      <c r="U157" s="380"/>
      <c r="V157" s="380"/>
      <c r="W157" s="380"/>
      <c r="X157" s="380"/>
      <c r="Y157" s="380"/>
      <c r="Z157" s="380"/>
      <c r="AA157" s="380"/>
      <c r="AB157" s="380"/>
      <c r="AC157" s="380"/>
      <c r="AD157" s="380"/>
      <c r="AE157" s="380"/>
      <c r="AF157" s="380"/>
      <c r="AG157" s="358"/>
      <c r="AH157" s="358"/>
      <c r="AI157" s="358"/>
      <c r="AJ157" s="625"/>
      <c r="AK157" s="358"/>
      <c r="AL157" s="358"/>
      <c r="AM157" s="358"/>
      <c r="AN157" s="358"/>
      <c r="AO157" s="358"/>
      <c r="AP157" s="358"/>
      <c r="AQ157" s="358"/>
      <c r="AR157" s="358"/>
      <c r="AS157" s="358"/>
    </row>
    <row r="158" spans="1:45" s="379" customFormat="1" ht="20.100000000000001" customHeight="1" x14ac:dyDescent="0.25">
      <c r="A158" s="107"/>
      <c r="B158" s="107"/>
      <c r="C158" s="107"/>
      <c r="D158" s="107"/>
      <c r="E158" s="107"/>
      <c r="F158" s="107"/>
      <c r="G158" s="107"/>
      <c r="J158" s="107"/>
      <c r="K158" s="107"/>
      <c r="L158" s="107"/>
      <c r="M158" s="107"/>
      <c r="N158" s="107"/>
      <c r="O158" s="107"/>
      <c r="P158" s="618"/>
      <c r="Q158" s="377"/>
      <c r="R158" s="107"/>
      <c r="S158" s="107"/>
      <c r="T158" s="107"/>
      <c r="U158" s="380"/>
      <c r="V158" s="380"/>
      <c r="W158" s="380"/>
      <c r="X158" s="380"/>
      <c r="Y158" s="380"/>
      <c r="Z158" s="380"/>
      <c r="AA158" s="380"/>
      <c r="AB158" s="380"/>
      <c r="AC158" s="380"/>
      <c r="AD158" s="380"/>
      <c r="AE158" s="380"/>
      <c r="AF158" s="380"/>
      <c r="AG158" s="358"/>
      <c r="AH158" s="358"/>
      <c r="AI158" s="358"/>
      <c r="AJ158" s="625"/>
      <c r="AK158" s="358"/>
      <c r="AL158" s="358"/>
      <c r="AM158" s="358"/>
      <c r="AN158" s="358"/>
      <c r="AO158" s="358"/>
      <c r="AP158" s="358"/>
      <c r="AQ158" s="358"/>
      <c r="AR158" s="358"/>
      <c r="AS158" s="358"/>
    </row>
    <row r="222" spans="1:45" ht="20.100000000000001" customHeight="1" x14ac:dyDescent="0.25">
      <c r="A222" s="381">
        <v>0.65</v>
      </c>
      <c r="B222" s="107" t="s">
        <v>102</v>
      </c>
      <c r="Q222" s="107"/>
      <c r="U222" s="107"/>
      <c r="V222" s="107"/>
      <c r="W222" s="107"/>
      <c r="X222" s="107"/>
      <c r="Y222" s="652"/>
      <c r="Z222" s="107"/>
      <c r="AA222" s="107"/>
      <c r="AB222" s="107"/>
      <c r="AC222" s="107"/>
      <c r="AD222" s="107"/>
      <c r="AE222" s="107"/>
      <c r="AF222" s="107"/>
      <c r="AG222" s="107"/>
      <c r="AH222" s="107"/>
      <c r="AI222" s="581"/>
      <c r="AJ222" s="628"/>
      <c r="AK222" s="107"/>
      <c r="AL222" s="652"/>
      <c r="AM222" s="107"/>
      <c r="AN222" s="107"/>
      <c r="AO222" s="107"/>
      <c r="AP222" s="107"/>
      <c r="AQ222" s="107"/>
      <c r="AR222" s="107"/>
      <c r="AS222" s="107"/>
    </row>
    <row r="223" spans="1:45" ht="20.100000000000001" customHeight="1" x14ac:dyDescent="0.25">
      <c r="A223" s="379">
        <v>0.85</v>
      </c>
      <c r="B223" s="107" t="s">
        <v>104</v>
      </c>
      <c r="Q223" s="107"/>
      <c r="U223" s="107"/>
      <c r="V223" s="107"/>
      <c r="W223" s="107"/>
      <c r="X223" s="107"/>
      <c r="Y223" s="652"/>
      <c r="Z223" s="107"/>
      <c r="AA223" s="107"/>
      <c r="AB223" s="107"/>
      <c r="AC223" s="107"/>
      <c r="AD223" s="107"/>
      <c r="AE223" s="107"/>
      <c r="AF223" s="107"/>
      <c r="AG223" s="107"/>
      <c r="AH223" s="107"/>
      <c r="AI223" s="581"/>
      <c r="AJ223" s="628"/>
      <c r="AK223" s="107"/>
      <c r="AL223" s="652"/>
      <c r="AM223" s="107"/>
      <c r="AN223" s="107"/>
      <c r="AO223" s="107"/>
      <c r="AP223" s="107"/>
      <c r="AQ223" s="107"/>
      <c r="AR223" s="107"/>
      <c r="AS223" s="107"/>
    </row>
    <row r="224" spans="1:45" ht="20.100000000000001" customHeight="1" x14ac:dyDescent="0.25">
      <c r="A224" s="377">
        <v>1</v>
      </c>
      <c r="B224" s="107" t="s">
        <v>105</v>
      </c>
      <c r="Q224" s="107"/>
      <c r="U224" s="107"/>
      <c r="V224" s="107"/>
      <c r="W224" s="107"/>
      <c r="X224" s="107"/>
      <c r="Y224" s="652"/>
      <c r="Z224" s="107"/>
      <c r="AA224" s="107"/>
      <c r="AB224" s="107"/>
      <c r="AC224" s="107"/>
      <c r="AD224" s="107"/>
      <c r="AE224" s="107"/>
      <c r="AF224" s="107"/>
      <c r="AG224" s="107"/>
      <c r="AH224" s="107"/>
      <c r="AI224" s="581"/>
      <c r="AJ224" s="628"/>
      <c r="AK224" s="107"/>
      <c r="AL224" s="652"/>
      <c r="AM224" s="107"/>
      <c r="AN224" s="107"/>
      <c r="AO224" s="107"/>
      <c r="AP224" s="107"/>
      <c r="AQ224" s="107"/>
      <c r="AR224" s="107"/>
      <c r="AS224" s="107"/>
    </row>
  </sheetData>
  <sheetProtection formatCells="0"/>
  <autoFilter ref="A9:WWM121">
    <filterColumn colId="19">
      <filters blank="1">
        <filter val="% Cump."/>
        <filter val="Cump."/>
        <filter val="Ejecutado"/>
        <filter val="No aplica"/>
        <filter val="Planeado"/>
      </filters>
    </filterColumn>
  </autoFilter>
  <dataConsolidate/>
  <mergeCells count="40">
    <mergeCell ref="E2:AS2"/>
    <mergeCell ref="BL6:BM6"/>
    <mergeCell ref="BN6:BO6"/>
    <mergeCell ref="BP6:BQ6"/>
    <mergeCell ref="AZ6:BA6"/>
    <mergeCell ref="BH6:BI6"/>
    <mergeCell ref="BJ6:BK6"/>
    <mergeCell ref="BB6:BC6"/>
    <mergeCell ref="BD6:BE6"/>
    <mergeCell ref="BF6:BG6"/>
    <mergeCell ref="AV6:AW6"/>
    <mergeCell ref="AX6:AY6"/>
    <mergeCell ref="U6:AF6"/>
    <mergeCell ref="AG6:AG7"/>
    <mergeCell ref="AT6:AU6"/>
    <mergeCell ref="R4:AS5"/>
    <mergeCell ref="AT4:BQ5"/>
    <mergeCell ref="A123:C123"/>
    <mergeCell ref="A6:A7"/>
    <mergeCell ref="B6:B7"/>
    <mergeCell ref="C6:C7"/>
    <mergeCell ref="D6:D7"/>
    <mergeCell ref="E6:E7"/>
    <mergeCell ref="F6:F7"/>
    <mergeCell ref="G6:G7"/>
    <mergeCell ref="H6:H7"/>
    <mergeCell ref="L6:L7"/>
    <mergeCell ref="R6:R7"/>
    <mergeCell ref="A4:D5"/>
    <mergeCell ref="E4:Q5"/>
    <mergeCell ref="I6:I7"/>
    <mergeCell ref="J6:K6"/>
    <mergeCell ref="AJ6:AS6"/>
    <mergeCell ref="S6:S7"/>
    <mergeCell ref="M6:M7"/>
    <mergeCell ref="N6:N7"/>
    <mergeCell ref="O6:O7"/>
    <mergeCell ref="Q6:Q7"/>
    <mergeCell ref="T6:T7"/>
    <mergeCell ref="P6:P7"/>
  </mergeCells>
  <conditionalFormatting sqref="AK12">
    <cfRule type="cellIs" dxfId="347" priority="418" stopIfTrue="1" operator="between">
      <formula>85.01%</formula>
      <formula>1000%</formula>
    </cfRule>
    <cfRule type="cellIs" dxfId="346" priority="419" operator="between">
      <formula>65.01%</formula>
      <formula>85%</formula>
    </cfRule>
    <cfRule type="cellIs" dxfId="345" priority="420" operator="between">
      <formula>0%</formula>
      <formula>65%</formula>
    </cfRule>
  </conditionalFormatting>
  <conditionalFormatting sqref="AH110:AS110">
    <cfRule type="cellIs" dxfId="344" priority="394" operator="between">
      <formula>$A$228</formula>
      <formula>1000%</formula>
    </cfRule>
    <cfRule type="cellIs" dxfId="343" priority="395" operator="between">
      <formula>$A$227</formula>
      <formula>$B$227</formula>
    </cfRule>
    <cfRule type="cellIs" dxfId="342" priority="396" operator="between">
      <formula>$A$226</formula>
      <formula>$B$226</formula>
    </cfRule>
  </conditionalFormatting>
  <conditionalFormatting sqref="AL12:AS12">
    <cfRule type="cellIs" dxfId="341" priority="391" stopIfTrue="1" operator="between">
      <formula>85.01%</formula>
      <formula>1000%</formula>
    </cfRule>
    <cfRule type="cellIs" dxfId="340" priority="392" operator="between">
      <formula>65.01%</formula>
      <formula>85%</formula>
    </cfRule>
    <cfRule type="cellIs" dxfId="339" priority="393" operator="between">
      <formula>0%</formula>
      <formula>65%</formula>
    </cfRule>
  </conditionalFormatting>
  <conditionalFormatting sqref="AH12:AJ12">
    <cfRule type="cellIs" dxfId="338" priority="388" stopIfTrue="1" operator="between">
      <formula>85.01%</formula>
      <formula>1000%</formula>
    </cfRule>
    <cfRule type="cellIs" dxfId="337" priority="389" operator="between">
      <formula>65.01%</formula>
      <formula>85%</formula>
    </cfRule>
    <cfRule type="cellIs" dxfId="336" priority="390" operator="between">
      <formula>0%</formula>
      <formula>65%</formula>
    </cfRule>
  </conditionalFormatting>
  <conditionalFormatting sqref="AK15">
    <cfRule type="cellIs" dxfId="335" priority="385" stopIfTrue="1" operator="between">
      <formula>85.01%</formula>
      <formula>1000%</formula>
    </cfRule>
    <cfRule type="cellIs" dxfId="334" priority="386" operator="between">
      <formula>65.01%</formula>
      <formula>85%</formula>
    </cfRule>
    <cfRule type="cellIs" dxfId="333" priority="387" operator="between">
      <formula>0%</formula>
      <formula>65%</formula>
    </cfRule>
  </conditionalFormatting>
  <conditionalFormatting sqref="AL15:AS15">
    <cfRule type="cellIs" dxfId="332" priority="382" stopIfTrue="1" operator="between">
      <formula>85.01%</formula>
      <formula>1000%</formula>
    </cfRule>
    <cfRule type="cellIs" dxfId="331" priority="383" operator="between">
      <formula>65.01%</formula>
      <formula>85%</formula>
    </cfRule>
    <cfRule type="cellIs" dxfId="330" priority="384" operator="between">
      <formula>0%</formula>
      <formula>65%</formula>
    </cfRule>
  </conditionalFormatting>
  <conditionalFormatting sqref="AH15:AJ15">
    <cfRule type="cellIs" dxfId="329" priority="379" stopIfTrue="1" operator="between">
      <formula>85.01%</formula>
      <formula>1000%</formula>
    </cfRule>
    <cfRule type="cellIs" dxfId="328" priority="380" operator="between">
      <formula>65.01%</formula>
      <formula>85%</formula>
    </cfRule>
    <cfRule type="cellIs" dxfId="327" priority="381" operator="between">
      <formula>0%</formula>
      <formula>65%</formula>
    </cfRule>
  </conditionalFormatting>
  <conditionalFormatting sqref="AK18">
    <cfRule type="cellIs" dxfId="326" priority="376" stopIfTrue="1" operator="between">
      <formula>85.01%</formula>
      <formula>1000%</formula>
    </cfRule>
    <cfRule type="cellIs" dxfId="325" priority="377" operator="between">
      <formula>65.01%</formula>
      <formula>85%</formula>
    </cfRule>
    <cfRule type="cellIs" dxfId="324" priority="378" operator="between">
      <formula>0%</formula>
      <formula>65%</formula>
    </cfRule>
  </conditionalFormatting>
  <conditionalFormatting sqref="AL18:AS18">
    <cfRule type="cellIs" dxfId="323" priority="373" stopIfTrue="1" operator="between">
      <formula>85.01%</formula>
      <formula>1000%</formula>
    </cfRule>
    <cfRule type="cellIs" dxfId="322" priority="374" operator="between">
      <formula>65.01%</formula>
      <formula>85%</formula>
    </cfRule>
    <cfRule type="cellIs" dxfId="321" priority="375" operator="between">
      <formula>0%</formula>
      <formula>65%</formula>
    </cfRule>
  </conditionalFormatting>
  <conditionalFormatting sqref="AH18:AJ18">
    <cfRule type="cellIs" dxfId="320" priority="370" stopIfTrue="1" operator="between">
      <formula>85.01%</formula>
      <formula>1000%</formula>
    </cfRule>
    <cfRule type="cellIs" dxfId="319" priority="371" operator="between">
      <formula>65.01%</formula>
      <formula>85%</formula>
    </cfRule>
    <cfRule type="cellIs" dxfId="318" priority="372" operator="between">
      <formula>0%</formula>
      <formula>65%</formula>
    </cfRule>
  </conditionalFormatting>
  <conditionalFormatting sqref="AK21">
    <cfRule type="cellIs" dxfId="317" priority="367" stopIfTrue="1" operator="between">
      <formula>85.01%</formula>
      <formula>1000%</formula>
    </cfRule>
    <cfRule type="cellIs" dxfId="316" priority="368" operator="between">
      <formula>65.01%</formula>
      <formula>85%</formula>
    </cfRule>
    <cfRule type="cellIs" dxfId="315" priority="369" operator="between">
      <formula>0%</formula>
      <formula>65%</formula>
    </cfRule>
  </conditionalFormatting>
  <conditionalFormatting sqref="AL21:AS21">
    <cfRule type="cellIs" dxfId="314" priority="364" stopIfTrue="1" operator="between">
      <formula>85.01%</formula>
      <formula>1000%</formula>
    </cfRule>
    <cfRule type="cellIs" dxfId="313" priority="365" operator="between">
      <formula>65.01%</formula>
      <formula>85%</formula>
    </cfRule>
    <cfRule type="cellIs" dxfId="312" priority="366" operator="between">
      <formula>0%</formula>
      <formula>65%</formula>
    </cfRule>
  </conditionalFormatting>
  <conditionalFormatting sqref="AH21:AJ21">
    <cfRule type="cellIs" dxfId="311" priority="361" stopIfTrue="1" operator="between">
      <formula>85.01%</formula>
      <formula>1000%</formula>
    </cfRule>
    <cfRule type="cellIs" dxfId="310" priority="362" operator="between">
      <formula>65.01%</formula>
      <formula>85%</formula>
    </cfRule>
    <cfRule type="cellIs" dxfId="309" priority="363" operator="between">
      <formula>0%</formula>
      <formula>65%</formula>
    </cfRule>
  </conditionalFormatting>
  <conditionalFormatting sqref="AK24">
    <cfRule type="cellIs" dxfId="308" priority="358" stopIfTrue="1" operator="between">
      <formula>85.01%</formula>
      <formula>1000%</formula>
    </cfRule>
    <cfRule type="cellIs" dxfId="307" priority="359" operator="between">
      <formula>65.01%</formula>
      <formula>85%</formula>
    </cfRule>
    <cfRule type="cellIs" dxfId="306" priority="360" operator="between">
      <formula>0%</formula>
      <formula>65%</formula>
    </cfRule>
  </conditionalFormatting>
  <conditionalFormatting sqref="AL24:AS24">
    <cfRule type="cellIs" dxfId="305" priority="355" stopIfTrue="1" operator="between">
      <formula>85.01%</formula>
      <formula>1000%</formula>
    </cfRule>
    <cfRule type="cellIs" dxfId="304" priority="356" operator="between">
      <formula>65.01%</formula>
      <formula>85%</formula>
    </cfRule>
    <cfRule type="cellIs" dxfId="303" priority="357" operator="between">
      <formula>0%</formula>
      <formula>65%</formula>
    </cfRule>
  </conditionalFormatting>
  <conditionalFormatting sqref="AH24:AJ24">
    <cfRule type="cellIs" dxfId="302" priority="352" stopIfTrue="1" operator="between">
      <formula>85.01%</formula>
      <formula>1000%</formula>
    </cfRule>
    <cfRule type="cellIs" dxfId="301" priority="353" operator="between">
      <formula>65.01%</formula>
      <formula>85%</formula>
    </cfRule>
    <cfRule type="cellIs" dxfId="300" priority="354" operator="between">
      <formula>0%</formula>
      <formula>65%</formula>
    </cfRule>
  </conditionalFormatting>
  <conditionalFormatting sqref="AK27">
    <cfRule type="cellIs" dxfId="299" priority="349" stopIfTrue="1" operator="between">
      <formula>85.01%</formula>
      <formula>1000%</formula>
    </cfRule>
    <cfRule type="cellIs" dxfId="298" priority="350" operator="between">
      <formula>65.01%</formula>
      <formula>85%</formula>
    </cfRule>
    <cfRule type="cellIs" dxfId="297" priority="351" operator="between">
      <formula>0%</formula>
      <formula>65%</formula>
    </cfRule>
  </conditionalFormatting>
  <conditionalFormatting sqref="AL27:AS27">
    <cfRule type="cellIs" dxfId="296" priority="346" stopIfTrue="1" operator="between">
      <formula>85.01%</formula>
      <formula>1000%</formula>
    </cfRule>
    <cfRule type="cellIs" dxfId="295" priority="347" operator="between">
      <formula>65.01%</formula>
      <formula>85%</formula>
    </cfRule>
    <cfRule type="cellIs" dxfId="294" priority="348" operator="between">
      <formula>0%</formula>
      <formula>65%</formula>
    </cfRule>
  </conditionalFormatting>
  <conditionalFormatting sqref="AH27:AJ27">
    <cfRule type="cellIs" dxfId="293" priority="343" stopIfTrue="1" operator="between">
      <formula>85.01%</formula>
      <formula>1000%</formula>
    </cfRule>
    <cfRule type="cellIs" dxfId="292" priority="344" operator="between">
      <formula>65.01%</formula>
      <formula>85%</formula>
    </cfRule>
    <cfRule type="cellIs" dxfId="291" priority="345" operator="between">
      <formula>0%</formula>
      <formula>65%</formula>
    </cfRule>
  </conditionalFormatting>
  <conditionalFormatting sqref="AK30">
    <cfRule type="cellIs" dxfId="290" priority="340" stopIfTrue="1" operator="between">
      <formula>85.01%</formula>
      <formula>1000%</formula>
    </cfRule>
    <cfRule type="cellIs" dxfId="289" priority="341" operator="between">
      <formula>65.01%</formula>
      <formula>85%</formula>
    </cfRule>
    <cfRule type="cellIs" dxfId="288" priority="342" operator="between">
      <formula>0%</formula>
      <formula>65%</formula>
    </cfRule>
  </conditionalFormatting>
  <conditionalFormatting sqref="AL30:AS30">
    <cfRule type="cellIs" dxfId="287" priority="337" stopIfTrue="1" operator="between">
      <formula>85.01%</formula>
      <formula>1000%</formula>
    </cfRule>
    <cfRule type="cellIs" dxfId="286" priority="338" operator="between">
      <formula>65.01%</formula>
      <formula>85%</formula>
    </cfRule>
    <cfRule type="cellIs" dxfId="285" priority="339" operator="between">
      <formula>0%</formula>
      <formula>65%</formula>
    </cfRule>
  </conditionalFormatting>
  <conditionalFormatting sqref="AH30:AJ30">
    <cfRule type="cellIs" dxfId="284" priority="334" stopIfTrue="1" operator="between">
      <formula>85.01%</formula>
      <formula>1000%</formula>
    </cfRule>
    <cfRule type="cellIs" dxfId="283" priority="335" operator="between">
      <formula>65.01%</formula>
      <formula>85%</formula>
    </cfRule>
    <cfRule type="cellIs" dxfId="282" priority="336" operator="between">
      <formula>0%</formula>
      <formula>65%</formula>
    </cfRule>
  </conditionalFormatting>
  <conditionalFormatting sqref="AK33">
    <cfRule type="cellIs" dxfId="281" priority="331" stopIfTrue="1" operator="between">
      <formula>85.01%</formula>
      <formula>1000%</formula>
    </cfRule>
    <cfRule type="cellIs" dxfId="280" priority="332" operator="between">
      <formula>65.01%</formula>
      <formula>85%</formula>
    </cfRule>
    <cfRule type="cellIs" dxfId="279" priority="333" operator="between">
      <formula>0%</formula>
      <formula>65%</formula>
    </cfRule>
  </conditionalFormatting>
  <conditionalFormatting sqref="AL33:AS33">
    <cfRule type="cellIs" dxfId="278" priority="328" stopIfTrue="1" operator="between">
      <formula>85.01%</formula>
      <formula>1000%</formula>
    </cfRule>
    <cfRule type="cellIs" dxfId="277" priority="329" operator="between">
      <formula>65.01%</formula>
      <formula>85%</formula>
    </cfRule>
    <cfRule type="cellIs" dxfId="276" priority="330" operator="between">
      <formula>0%</formula>
      <formula>65%</formula>
    </cfRule>
  </conditionalFormatting>
  <conditionalFormatting sqref="AH33:AJ33">
    <cfRule type="cellIs" dxfId="275" priority="325" stopIfTrue="1" operator="between">
      <formula>85.01%</formula>
      <formula>1000%</formula>
    </cfRule>
    <cfRule type="cellIs" dxfId="274" priority="326" operator="between">
      <formula>65.01%</formula>
      <formula>85%</formula>
    </cfRule>
    <cfRule type="cellIs" dxfId="273" priority="327" operator="between">
      <formula>0%</formula>
      <formula>65%</formula>
    </cfRule>
  </conditionalFormatting>
  <conditionalFormatting sqref="AN36:AS36">
    <cfRule type="cellIs" dxfId="272" priority="310" stopIfTrue="1" operator="between">
      <formula>85.01%</formula>
      <formula>1000%</formula>
    </cfRule>
    <cfRule type="cellIs" dxfId="271" priority="311" operator="between">
      <formula>65.01%</formula>
      <formula>85%</formula>
    </cfRule>
    <cfRule type="cellIs" dxfId="270" priority="312" operator="between">
      <formula>0%</formula>
      <formula>65%</formula>
    </cfRule>
  </conditionalFormatting>
  <conditionalFormatting sqref="AK39">
    <cfRule type="cellIs" dxfId="269" priority="304" stopIfTrue="1" operator="between">
      <formula>85.01%</formula>
      <formula>1000%</formula>
    </cfRule>
    <cfRule type="cellIs" dxfId="268" priority="305" operator="between">
      <formula>65.01%</formula>
      <formula>85%</formula>
    </cfRule>
    <cfRule type="cellIs" dxfId="267" priority="306" operator="between">
      <formula>0%</formula>
      <formula>65%</formula>
    </cfRule>
  </conditionalFormatting>
  <conditionalFormatting sqref="AL39:AS39">
    <cfRule type="cellIs" dxfId="266" priority="301" stopIfTrue="1" operator="between">
      <formula>85.01%</formula>
      <formula>1000%</formula>
    </cfRule>
    <cfRule type="cellIs" dxfId="265" priority="302" operator="between">
      <formula>65.01%</formula>
      <formula>85%</formula>
    </cfRule>
    <cfRule type="cellIs" dxfId="264" priority="303" operator="between">
      <formula>0%</formula>
      <formula>65%</formula>
    </cfRule>
  </conditionalFormatting>
  <conditionalFormatting sqref="AH39:AJ39">
    <cfRule type="cellIs" dxfId="263" priority="298" stopIfTrue="1" operator="between">
      <formula>85.01%</formula>
      <formula>1000%</formula>
    </cfRule>
    <cfRule type="cellIs" dxfId="262" priority="299" operator="between">
      <formula>65.01%</formula>
      <formula>85%</formula>
    </cfRule>
    <cfRule type="cellIs" dxfId="261" priority="300" operator="between">
      <formula>0%</formula>
      <formula>65%</formula>
    </cfRule>
  </conditionalFormatting>
  <conditionalFormatting sqref="AK42">
    <cfRule type="cellIs" dxfId="260" priority="286" stopIfTrue="1" operator="between">
      <formula>85.01%</formula>
      <formula>1000%</formula>
    </cfRule>
    <cfRule type="cellIs" dxfId="259" priority="287" operator="between">
      <formula>65.01%</formula>
      <formula>85%</formula>
    </cfRule>
    <cfRule type="cellIs" dxfId="258" priority="288" operator="between">
      <formula>0%</formula>
      <formula>65%</formula>
    </cfRule>
  </conditionalFormatting>
  <conditionalFormatting sqref="AL42:AS42">
    <cfRule type="cellIs" dxfId="257" priority="283" stopIfTrue="1" operator="between">
      <formula>85.01%</formula>
      <formula>1000%</formula>
    </cfRule>
    <cfRule type="cellIs" dxfId="256" priority="284" operator="between">
      <formula>65.01%</formula>
      <formula>85%</formula>
    </cfRule>
    <cfRule type="cellIs" dxfId="255" priority="285" operator="between">
      <formula>0%</formula>
      <formula>65%</formula>
    </cfRule>
  </conditionalFormatting>
  <conditionalFormatting sqref="AH42:AJ42">
    <cfRule type="cellIs" dxfId="254" priority="280" stopIfTrue="1" operator="between">
      <formula>85.01%</formula>
      <formula>1000%</formula>
    </cfRule>
    <cfRule type="cellIs" dxfId="253" priority="281" operator="between">
      <formula>65.01%</formula>
      <formula>85%</formula>
    </cfRule>
    <cfRule type="cellIs" dxfId="252" priority="282" operator="between">
      <formula>0%</formula>
      <formula>65%</formula>
    </cfRule>
  </conditionalFormatting>
  <conditionalFormatting sqref="AK45">
    <cfRule type="cellIs" dxfId="251" priority="277" stopIfTrue="1" operator="between">
      <formula>85.01%</formula>
      <formula>1000%</formula>
    </cfRule>
    <cfRule type="cellIs" dxfId="250" priority="278" operator="between">
      <formula>65.01%</formula>
      <formula>85%</formula>
    </cfRule>
    <cfRule type="cellIs" dxfId="249" priority="279" operator="between">
      <formula>0%</formula>
      <formula>65%</formula>
    </cfRule>
  </conditionalFormatting>
  <conditionalFormatting sqref="AL45:AS45">
    <cfRule type="cellIs" dxfId="248" priority="274" stopIfTrue="1" operator="between">
      <formula>85.01%</formula>
      <formula>1000%</formula>
    </cfRule>
    <cfRule type="cellIs" dxfId="247" priority="275" operator="between">
      <formula>65.01%</formula>
      <formula>85%</formula>
    </cfRule>
    <cfRule type="cellIs" dxfId="246" priority="276" operator="between">
      <formula>0%</formula>
      <formula>65%</formula>
    </cfRule>
  </conditionalFormatting>
  <conditionalFormatting sqref="AH45:AJ45">
    <cfRule type="cellIs" dxfId="245" priority="271" stopIfTrue="1" operator="between">
      <formula>85.01%</formula>
      <formula>1000%</formula>
    </cfRule>
    <cfRule type="cellIs" dxfId="244" priority="272" operator="between">
      <formula>65.01%</formula>
      <formula>85%</formula>
    </cfRule>
    <cfRule type="cellIs" dxfId="243" priority="273" operator="between">
      <formula>0%</formula>
      <formula>65%</formula>
    </cfRule>
  </conditionalFormatting>
  <conditionalFormatting sqref="AK48">
    <cfRule type="cellIs" dxfId="242" priority="268" stopIfTrue="1" operator="between">
      <formula>85.01%</formula>
      <formula>1000%</formula>
    </cfRule>
    <cfRule type="cellIs" dxfId="241" priority="269" operator="between">
      <formula>65.01%</formula>
      <formula>85%</formula>
    </cfRule>
    <cfRule type="cellIs" dxfId="240" priority="270" operator="between">
      <formula>0%</formula>
      <formula>65%</formula>
    </cfRule>
  </conditionalFormatting>
  <conditionalFormatting sqref="AL48:AS48">
    <cfRule type="cellIs" dxfId="239" priority="265" stopIfTrue="1" operator="between">
      <formula>85.01%</formula>
      <formula>1000%</formula>
    </cfRule>
    <cfRule type="cellIs" dxfId="238" priority="266" operator="between">
      <formula>65.01%</formula>
      <formula>85%</formula>
    </cfRule>
    <cfRule type="cellIs" dxfId="237" priority="267" operator="between">
      <formula>0%</formula>
      <formula>65%</formula>
    </cfRule>
  </conditionalFormatting>
  <conditionalFormatting sqref="AH48:AJ48">
    <cfRule type="cellIs" dxfId="236" priority="262" stopIfTrue="1" operator="between">
      <formula>85.01%</formula>
      <formula>1000%</formula>
    </cfRule>
    <cfRule type="cellIs" dxfId="235" priority="263" operator="between">
      <formula>65.01%</formula>
      <formula>85%</formula>
    </cfRule>
    <cfRule type="cellIs" dxfId="234" priority="264" operator="between">
      <formula>0%</formula>
      <formula>65%</formula>
    </cfRule>
  </conditionalFormatting>
  <conditionalFormatting sqref="AK51">
    <cfRule type="cellIs" dxfId="233" priority="259" stopIfTrue="1" operator="between">
      <formula>85.01%</formula>
      <formula>1000%</formula>
    </cfRule>
    <cfRule type="cellIs" dxfId="232" priority="260" operator="between">
      <formula>65.01%</formula>
      <formula>85%</formula>
    </cfRule>
    <cfRule type="cellIs" dxfId="231" priority="261" operator="between">
      <formula>0%</formula>
      <formula>65%</formula>
    </cfRule>
  </conditionalFormatting>
  <conditionalFormatting sqref="AL51:AS51">
    <cfRule type="cellIs" dxfId="230" priority="256" stopIfTrue="1" operator="between">
      <formula>85.01%</formula>
      <formula>1000%</formula>
    </cfRule>
    <cfRule type="cellIs" dxfId="229" priority="257" operator="between">
      <formula>65.01%</formula>
      <formula>85%</formula>
    </cfRule>
    <cfRule type="cellIs" dxfId="228" priority="258" operator="between">
      <formula>0%</formula>
      <formula>65%</formula>
    </cfRule>
  </conditionalFormatting>
  <conditionalFormatting sqref="AH51:AJ51">
    <cfRule type="cellIs" dxfId="227" priority="253" stopIfTrue="1" operator="between">
      <formula>85.01%</formula>
      <formula>1000%</formula>
    </cfRule>
    <cfRule type="cellIs" dxfId="226" priority="254" operator="between">
      <formula>65.01%</formula>
      <formula>85%</formula>
    </cfRule>
    <cfRule type="cellIs" dxfId="225" priority="255" operator="between">
      <formula>0%</formula>
      <formula>65%</formula>
    </cfRule>
  </conditionalFormatting>
  <conditionalFormatting sqref="AK54">
    <cfRule type="cellIs" dxfId="224" priority="250" stopIfTrue="1" operator="between">
      <formula>85.01%</formula>
      <formula>1000%</formula>
    </cfRule>
    <cfRule type="cellIs" dxfId="223" priority="251" operator="between">
      <formula>65.01%</formula>
      <formula>85%</formula>
    </cfRule>
    <cfRule type="cellIs" dxfId="222" priority="252" operator="between">
      <formula>0%</formula>
      <formula>65%</formula>
    </cfRule>
  </conditionalFormatting>
  <conditionalFormatting sqref="AL54:AS54">
    <cfRule type="cellIs" dxfId="221" priority="247" stopIfTrue="1" operator="between">
      <formula>85.01%</formula>
      <formula>1000%</formula>
    </cfRule>
    <cfRule type="cellIs" dxfId="220" priority="248" operator="between">
      <formula>65.01%</formula>
      <formula>85%</formula>
    </cfRule>
    <cfRule type="cellIs" dxfId="219" priority="249" operator="between">
      <formula>0%</formula>
      <formula>65%</formula>
    </cfRule>
  </conditionalFormatting>
  <conditionalFormatting sqref="AH54:AJ54">
    <cfRule type="cellIs" dxfId="218" priority="244" stopIfTrue="1" operator="between">
      <formula>85.01%</formula>
      <formula>1000%</formula>
    </cfRule>
    <cfRule type="cellIs" dxfId="217" priority="245" operator="between">
      <formula>65.01%</formula>
      <formula>85%</formula>
    </cfRule>
    <cfRule type="cellIs" dxfId="216" priority="246" operator="between">
      <formula>0%</formula>
      <formula>65%</formula>
    </cfRule>
  </conditionalFormatting>
  <conditionalFormatting sqref="AK57">
    <cfRule type="cellIs" dxfId="215" priority="241" stopIfTrue="1" operator="between">
      <formula>85.01%</formula>
      <formula>1000%</formula>
    </cfRule>
    <cfRule type="cellIs" dxfId="214" priority="242" operator="between">
      <formula>65.01%</formula>
      <formula>85%</formula>
    </cfRule>
    <cfRule type="cellIs" dxfId="213" priority="243" operator="between">
      <formula>0%</formula>
      <formula>65%</formula>
    </cfRule>
  </conditionalFormatting>
  <conditionalFormatting sqref="AL57:AS57">
    <cfRule type="cellIs" dxfId="212" priority="238" stopIfTrue="1" operator="between">
      <formula>85.01%</formula>
      <formula>1000%</formula>
    </cfRule>
    <cfRule type="cellIs" dxfId="211" priority="239" operator="between">
      <formula>65.01%</formula>
      <formula>85%</formula>
    </cfRule>
    <cfRule type="cellIs" dxfId="210" priority="240" operator="between">
      <formula>0%</formula>
      <formula>65%</formula>
    </cfRule>
  </conditionalFormatting>
  <conditionalFormatting sqref="AH57:AJ57">
    <cfRule type="cellIs" dxfId="209" priority="235" stopIfTrue="1" operator="between">
      <formula>85.01%</formula>
      <formula>1000%</formula>
    </cfRule>
    <cfRule type="cellIs" dxfId="208" priority="236" operator="between">
      <formula>65.01%</formula>
      <formula>85%</formula>
    </cfRule>
    <cfRule type="cellIs" dxfId="207" priority="237" operator="between">
      <formula>0%</formula>
      <formula>65%</formula>
    </cfRule>
  </conditionalFormatting>
  <conditionalFormatting sqref="AK60">
    <cfRule type="cellIs" dxfId="206" priority="232" stopIfTrue="1" operator="between">
      <formula>85.01%</formula>
      <formula>1000%</formula>
    </cfRule>
    <cfRule type="cellIs" dxfId="205" priority="233" operator="between">
      <formula>65.01%</formula>
      <formula>85%</formula>
    </cfRule>
    <cfRule type="cellIs" dxfId="204" priority="234" operator="between">
      <formula>0%</formula>
      <formula>65%</formula>
    </cfRule>
  </conditionalFormatting>
  <conditionalFormatting sqref="AL60:AS60">
    <cfRule type="cellIs" dxfId="203" priority="229" stopIfTrue="1" operator="between">
      <formula>85.01%</formula>
      <formula>1000%</formula>
    </cfRule>
    <cfRule type="cellIs" dxfId="202" priority="230" operator="between">
      <formula>65.01%</formula>
      <formula>85%</formula>
    </cfRule>
    <cfRule type="cellIs" dxfId="201" priority="231" operator="between">
      <formula>0%</formula>
      <formula>65%</formula>
    </cfRule>
  </conditionalFormatting>
  <conditionalFormatting sqref="AH60:AJ60">
    <cfRule type="cellIs" dxfId="200" priority="226" stopIfTrue="1" operator="between">
      <formula>85.01%</formula>
      <formula>1000%</formula>
    </cfRule>
    <cfRule type="cellIs" dxfId="199" priority="227" operator="between">
      <formula>65.01%</formula>
      <formula>85%</formula>
    </cfRule>
    <cfRule type="cellIs" dxfId="198" priority="228" operator="between">
      <formula>0%</formula>
      <formula>65%</formula>
    </cfRule>
  </conditionalFormatting>
  <conditionalFormatting sqref="AK63">
    <cfRule type="cellIs" dxfId="197" priority="223" stopIfTrue="1" operator="between">
      <formula>85.01%</formula>
      <formula>1000%</formula>
    </cfRule>
    <cfRule type="cellIs" dxfId="196" priority="224" operator="between">
      <formula>65.01%</formula>
      <formula>85%</formula>
    </cfRule>
    <cfRule type="cellIs" dxfId="195" priority="225" operator="between">
      <formula>0%</formula>
      <formula>65%</formula>
    </cfRule>
  </conditionalFormatting>
  <conditionalFormatting sqref="AL63:AS63">
    <cfRule type="cellIs" dxfId="194" priority="220" stopIfTrue="1" operator="between">
      <formula>85.01%</formula>
      <formula>1000%</formula>
    </cfRule>
    <cfRule type="cellIs" dxfId="193" priority="221" operator="between">
      <formula>65.01%</formula>
      <formula>85%</formula>
    </cfRule>
    <cfRule type="cellIs" dxfId="192" priority="222" operator="between">
      <formula>0%</formula>
      <formula>65%</formula>
    </cfRule>
  </conditionalFormatting>
  <conditionalFormatting sqref="AH63:AJ63">
    <cfRule type="cellIs" dxfId="191" priority="217" stopIfTrue="1" operator="between">
      <formula>85.01%</formula>
      <formula>1000%</formula>
    </cfRule>
    <cfRule type="cellIs" dxfId="190" priority="218" operator="between">
      <formula>65.01%</formula>
      <formula>85%</formula>
    </cfRule>
    <cfRule type="cellIs" dxfId="189" priority="219" operator="between">
      <formula>0%</formula>
      <formula>65%</formula>
    </cfRule>
  </conditionalFormatting>
  <conditionalFormatting sqref="AK66">
    <cfRule type="cellIs" dxfId="188" priority="214" stopIfTrue="1" operator="between">
      <formula>85.01%</formula>
      <formula>1000%</formula>
    </cfRule>
    <cfRule type="cellIs" dxfId="187" priority="215" operator="between">
      <formula>65.01%</formula>
      <formula>85%</formula>
    </cfRule>
    <cfRule type="cellIs" dxfId="186" priority="216" operator="between">
      <formula>0%</formula>
      <formula>65%</formula>
    </cfRule>
  </conditionalFormatting>
  <conditionalFormatting sqref="AL66:AS66">
    <cfRule type="cellIs" dxfId="185" priority="211" stopIfTrue="1" operator="between">
      <formula>85.01%</formula>
      <formula>1000%</formula>
    </cfRule>
    <cfRule type="cellIs" dxfId="184" priority="212" operator="between">
      <formula>65.01%</formula>
      <formula>85%</formula>
    </cfRule>
    <cfRule type="cellIs" dxfId="183" priority="213" operator="between">
      <formula>0%</formula>
      <formula>65%</formula>
    </cfRule>
  </conditionalFormatting>
  <conditionalFormatting sqref="AH66:AJ66">
    <cfRule type="cellIs" dxfId="182" priority="208" stopIfTrue="1" operator="between">
      <formula>85.01%</formula>
      <formula>1000%</formula>
    </cfRule>
    <cfRule type="cellIs" dxfId="181" priority="209" operator="between">
      <formula>65.01%</formula>
      <formula>85%</formula>
    </cfRule>
    <cfRule type="cellIs" dxfId="180" priority="210" operator="between">
      <formula>0%</formula>
      <formula>65%</formula>
    </cfRule>
  </conditionalFormatting>
  <conditionalFormatting sqref="AK69">
    <cfRule type="cellIs" dxfId="179" priority="205" stopIfTrue="1" operator="between">
      <formula>85.01%</formula>
      <formula>1000%</formula>
    </cfRule>
    <cfRule type="cellIs" dxfId="178" priority="206" operator="between">
      <formula>65.01%</formula>
      <formula>85%</formula>
    </cfRule>
    <cfRule type="cellIs" dxfId="177" priority="207" operator="between">
      <formula>0%</formula>
      <formula>65%</formula>
    </cfRule>
  </conditionalFormatting>
  <conditionalFormatting sqref="AL69:AS69">
    <cfRule type="cellIs" dxfId="176" priority="202" stopIfTrue="1" operator="between">
      <formula>85.01%</formula>
      <formula>1000%</formula>
    </cfRule>
    <cfRule type="cellIs" dxfId="175" priority="203" operator="between">
      <formula>65.01%</formula>
      <formula>85%</formula>
    </cfRule>
    <cfRule type="cellIs" dxfId="174" priority="204" operator="between">
      <formula>0%</formula>
      <formula>65%</formula>
    </cfRule>
  </conditionalFormatting>
  <conditionalFormatting sqref="AH69:AJ69">
    <cfRule type="cellIs" dxfId="173" priority="199" stopIfTrue="1" operator="between">
      <formula>85.01%</formula>
      <formula>1000%</formula>
    </cfRule>
    <cfRule type="cellIs" dxfId="172" priority="200" operator="between">
      <formula>65.01%</formula>
      <formula>85%</formula>
    </cfRule>
    <cfRule type="cellIs" dxfId="171" priority="201" operator="between">
      <formula>0%</formula>
      <formula>65%</formula>
    </cfRule>
  </conditionalFormatting>
  <conditionalFormatting sqref="AK72">
    <cfRule type="cellIs" dxfId="170" priority="196" stopIfTrue="1" operator="between">
      <formula>85.01%</formula>
      <formula>1000%</formula>
    </cfRule>
    <cfRule type="cellIs" dxfId="169" priority="197" operator="between">
      <formula>65.01%</formula>
      <formula>85%</formula>
    </cfRule>
    <cfRule type="cellIs" dxfId="168" priority="198" operator="between">
      <formula>0%</formula>
      <formula>65%</formula>
    </cfRule>
  </conditionalFormatting>
  <conditionalFormatting sqref="AL72:AS72">
    <cfRule type="cellIs" dxfId="167" priority="193" stopIfTrue="1" operator="between">
      <formula>85.01%</formula>
      <formula>1000%</formula>
    </cfRule>
    <cfRule type="cellIs" dxfId="166" priority="194" operator="between">
      <formula>65.01%</formula>
      <formula>85%</formula>
    </cfRule>
    <cfRule type="cellIs" dxfId="165" priority="195" operator="between">
      <formula>0%</formula>
      <formula>65%</formula>
    </cfRule>
  </conditionalFormatting>
  <conditionalFormatting sqref="AH72:AJ72">
    <cfRule type="cellIs" dxfId="164" priority="190" stopIfTrue="1" operator="between">
      <formula>85.01%</formula>
      <formula>1000%</formula>
    </cfRule>
    <cfRule type="cellIs" dxfId="163" priority="191" operator="between">
      <formula>65.01%</formula>
      <formula>85%</formula>
    </cfRule>
    <cfRule type="cellIs" dxfId="162" priority="192" operator="between">
      <formula>0%</formula>
      <formula>65%</formula>
    </cfRule>
  </conditionalFormatting>
  <conditionalFormatting sqref="AK75">
    <cfRule type="cellIs" dxfId="161" priority="187" stopIfTrue="1" operator="between">
      <formula>85.01%</formula>
      <formula>1000%</formula>
    </cfRule>
    <cfRule type="cellIs" dxfId="160" priority="188" operator="between">
      <formula>65.01%</formula>
      <formula>85%</formula>
    </cfRule>
    <cfRule type="cellIs" dxfId="159" priority="189" operator="between">
      <formula>0%</formula>
      <formula>65%</formula>
    </cfRule>
  </conditionalFormatting>
  <conditionalFormatting sqref="AL75:AS75">
    <cfRule type="cellIs" dxfId="158" priority="184" stopIfTrue="1" operator="between">
      <formula>85.01%</formula>
      <formula>1000%</formula>
    </cfRule>
    <cfRule type="cellIs" dxfId="157" priority="185" operator="between">
      <formula>65.01%</formula>
      <formula>85%</formula>
    </cfRule>
    <cfRule type="cellIs" dxfId="156" priority="186" operator="between">
      <formula>0%</formula>
      <formula>65%</formula>
    </cfRule>
  </conditionalFormatting>
  <conditionalFormatting sqref="AH75:AJ75">
    <cfRule type="cellIs" dxfId="155" priority="181" stopIfTrue="1" operator="between">
      <formula>85.01%</formula>
      <formula>1000%</formula>
    </cfRule>
    <cfRule type="cellIs" dxfId="154" priority="182" operator="between">
      <formula>65.01%</formula>
      <formula>85%</formula>
    </cfRule>
    <cfRule type="cellIs" dxfId="153" priority="183" operator="between">
      <formula>0%</formula>
      <formula>65%</formula>
    </cfRule>
  </conditionalFormatting>
  <conditionalFormatting sqref="AK78">
    <cfRule type="cellIs" dxfId="152" priority="178" stopIfTrue="1" operator="between">
      <formula>85.01%</formula>
      <formula>1000%</formula>
    </cfRule>
    <cfRule type="cellIs" dxfId="151" priority="179" operator="between">
      <formula>65.01%</formula>
      <formula>85%</formula>
    </cfRule>
    <cfRule type="cellIs" dxfId="150" priority="180" operator="between">
      <formula>0%</formula>
      <formula>65%</formula>
    </cfRule>
  </conditionalFormatting>
  <conditionalFormatting sqref="AL78:AS78">
    <cfRule type="cellIs" dxfId="149" priority="175" stopIfTrue="1" operator="between">
      <formula>85.01%</formula>
      <formula>1000%</formula>
    </cfRule>
    <cfRule type="cellIs" dxfId="148" priority="176" operator="between">
      <formula>65.01%</formula>
      <formula>85%</formula>
    </cfRule>
    <cfRule type="cellIs" dxfId="147" priority="177" operator="between">
      <formula>0%</formula>
      <formula>65%</formula>
    </cfRule>
  </conditionalFormatting>
  <conditionalFormatting sqref="AH78:AJ78">
    <cfRule type="cellIs" dxfId="146" priority="172" stopIfTrue="1" operator="between">
      <formula>85.01%</formula>
      <formula>1000%</formula>
    </cfRule>
    <cfRule type="cellIs" dxfId="145" priority="173" operator="between">
      <formula>65.01%</formula>
      <formula>85%</formula>
    </cfRule>
    <cfRule type="cellIs" dxfId="144" priority="174" operator="between">
      <formula>0%</formula>
      <formula>65%</formula>
    </cfRule>
  </conditionalFormatting>
  <conditionalFormatting sqref="AK81">
    <cfRule type="cellIs" dxfId="143" priority="169" stopIfTrue="1" operator="between">
      <formula>85.01%</formula>
      <formula>1000%</formula>
    </cfRule>
    <cfRule type="cellIs" dxfId="142" priority="170" operator="between">
      <formula>65.01%</formula>
      <formula>85%</formula>
    </cfRule>
    <cfRule type="cellIs" dxfId="141" priority="171" operator="between">
      <formula>0%</formula>
      <formula>65%</formula>
    </cfRule>
  </conditionalFormatting>
  <conditionalFormatting sqref="AL81:AS81">
    <cfRule type="cellIs" dxfId="140" priority="166" stopIfTrue="1" operator="between">
      <formula>85.01%</formula>
      <formula>1000%</formula>
    </cfRule>
    <cfRule type="cellIs" dxfId="139" priority="167" operator="between">
      <formula>65.01%</formula>
      <formula>85%</formula>
    </cfRule>
    <cfRule type="cellIs" dxfId="138" priority="168" operator="between">
      <formula>0%</formula>
      <formula>65%</formula>
    </cfRule>
  </conditionalFormatting>
  <conditionalFormatting sqref="AH81:AJ81">
    <cfRule type="cellIs" dxfId="137" priority="163" stopIfTrue="1" operator="between">
      <formula>85.01%</formula>
      <formula>1000%</formula>
    </cfRule>
    <cfRule type="cellIs" dxfId="136" priority="164" operator="between">
      <formula>65.01%</formula>
      <formula>85%</formula>
    </cfRule>
    <cfRule type="cellIs" dxfId="135" priority="165" operator="between">
      <formula>0%</formula>
      <formula>65%</formula>
    </cfRule>
  </conditionalFormatting>
  <conditionalFormatting sqref="AK84">
    <cfRule type="cellIs" dxfId="134" priority="160" stopIfTrue="1" operator="between">
      <formula>85.01%</formula>
      <formula>1000%</formula>
    </cfRule>
    <cfRule type="cellIs" dxfId="133" priority="161" operator="between">
      <formula>65.01%</formula>
      <formula>85%</formula>
    </cfRule>
    <cfRule type="cellIs" dxfId="132" priority="162" operator="between">
      <formula>0%</formula>
      <formula>65%</formula>
    </cfRule>
  </conditionalFormatting>
  <conditionalFormatting sqref="AL84:AS84">
    <cfRule type="cellIs" dxfId="131" priority="157" stopIfTrue="1" operator="between">
      <formula>85.01%</formula>
      <formula>1000%</formula>
    </cfRule>
    <cfRule type="cellIs" dxfId="130" priority="158" operator="between">
      <formula>65.01%</formula>
      <formula>85%</formula>
    </cfRule>
    <cfRule type="cellIs" dxfId="129" priority="159" operator="between">
      <formula>0%</formula>
      <formula>65%</formula>
    </cfRule>
  </conditionalFormatting>
  <conditionalFormatting sqref="AH84:AJ84">
    <cfRule type="cellIs" dxfId="128" priority="154" stopIfTrue="1" operator="between">
      <formula>85.01%</formula>
      <formula>1000%</formula>
    </cfRule>
    <cfRule type="cellIs" dxfId="127" priority="155" operator="between">
      <formula>65.01%</formula>
      <formula>85%</formula>
    </cfRule>
    <cfRule type="cellIs" dxfId="126" priority="156" operator="between">
      <formula>0%</formula>
      <formula>65%</formula>
    </cfRule>
  </conditionalFormatting>
  <conditionalFormatting sqref="AK87">
    <cfRule type="cellIs" dxfId="125" priority="151" stopIfTrue="1" operator="between">
      <formula>85.01%</formula>
      <formula>1000%</formula>
    </cfRule>
    <cfRule type="cellIs" dxfId="124" priority="152" operator="between">
      <formula>65.01%</formula>
      <formula>85%</formula>
    </cfRule>
    <cfRule type="cellIs" dxfId="123" priority="153" operator="between">
      <formula>0%</formula>
      <formula>65%</formula>
    </cfRule>
  </conditionalFormatting>
  <conditionalFormatting sqref="AL87:AS87">
    <cfRule type="cellIs" dxfId="122" priority="148" stopIfTrue="1" operator="between">
      <formula>85.01%</formula>
      <formula>1000%</formula>
    </cfRule>
    <cfRule type="cellIs" dxfId="121" priority="149" operator="between">
      <formula>65.01%</formula>
      <formula>85%</formula>
    </cfRule>
    <cfRule type="cellIs" dxfId="120" priority="150" operator="between">
      <formula>0%</formula>
      <formula>65%</formula>
    </cfRule>
  </conditionalFormatting>
  <conditionalFormatting sqref="AH87:AJ87">
    <cfRule type="cellIs" dxfId="119" priority="145" stopIfTrue="1" operator="between">
      <formula>85.01%</formula>
      <formula>1000%</formula>
    </cfRule>
    <cfRule type="cellIs" dxfId="118" priority="146" operator="between">
      <formula>65.01%</formula>
      <formula>85%</formula>
    </cfRule>
    <cfRule type="cellIs" dxfId="117" priority="147" operator="between">
      <formula>0%</formula>
      <formula>65%</formula>
    </cfRule>
  </conditionalFormatting>
  <conditionalFormatting sqref="AK90">
    <cfRule type="cellIs" dxfId="116" priority="142" stopIfTrue="1" operator="between">
      <formula>85.01%</formula>
      <formula>1000%</formula>
    </cfRule>
    <cfRule type="cellIs" dxfId="115" priority="143" operator="between">
      <formula>65.01%</formula>
      <formula>85%</formula>
    </cfRule>
    <cfRule type="cellIs" dxfId="114" priority="144" operator="between">
      <formula>0%</formula>
      <formula>65%</formula>
    </cfRule>
  </conditionalFormatting>
  <conditionalFormatting sqref="AL90:AS90">
    <cfRule type="cellIs" dxfId="113" priority="139" stopIfTrue="1" operator="between">
      <formula>85.01%</formula>
      <formula>1000%</formula>
    </cfRule>
    <cfRule type="cellIs" dxfId="112" priority="140" operator="between">
      <formula>65.01%</formula>
      <formula>85%</formula>
    </cfRule>
    <cfRule type="cellIs" dxfId="111" priority="141" operator="between">
      <formula>0%</formula>
      <formula>65%</formula>
    </cfRule>
  </conditionalFormatting>
  <conditionalFormatting sqref="AH90:AJ90">
    <cfRule type="cellIs" dxfId="110" priority="136" stopIfTrue="1" operator="between">
      <formula>85.01%</formula>
      <formula>1000%</formula>
    </cfRule>
    <cfRule type="cellIs" dxfId="109" priority="137" operator="between">
      <formula>65.01%</formula>
      <formula>85%</formula>
    </cfRule>
    <cfRule type="cellIs" dxfId="108" priority="138" operator="between">
      <formula>0%</formula>
      <formula>65%</formula>
    </cfRule>
  </conditionalFormatting>
  <conditionalFormatting sqref="AK93">
    <cfRule type="cellIs" dxfId="107" priority="133" stopIfTrue="1" operator="between">
      <formula>85.01%</formula>
      <formula>1000%</formula>
    </cfRule>
    <cfRule type="cellIs" dxfId="106" priority="134" operator="between">
      <formula>65.01%</formula>
      <formula>85%</formula>
    </cfRule>
    <cfRule type="cellIs" dxfId="105" priority="135" operator="between">
      <formula>0%</formula>
      <formula>65%</formula>
    </cfRule>
  </conditionalFormatting>
  <conditionalFormatting sqref="AL93:AS93">
    <cfRule type="cellIs" dxfId="104" priority="130" stopIfTrue="1" operator="between">
      <formula>85.01%</formula>
      <formula>1000%</formula>
    </cfRule>
    <cfRule type="cellIs" dxfId="103" priority="131" operator="between">
      <formula>65.01%</formula>
      <formula>85%</formula>
    </cfRule>
    <cfRule type="cellIs" dxfId="102" priority="132" operator="between">
      <formula>0%</formula>
      <formula>65%</formula>
    </cfRule>
  </conditionalFormatting>
  <conditionalFormatting sqref="AH93:AJ93">
    <cfRule type="cellIs" dxfId="101" priority="127" stopIfTrue="1" operator="between">
      <formula>85.01%</formula>
      <formula>1000%</formula>
    </cfRule>
    <cfRule type="cellIs" dxfId="100" priority="128" operator="between">
      <formula>65.01%</formula>
      <formula>85%</formula>
    </cfRule>
    <cfRule type="cellIs" dxfId="99" priority="129" operator="between">
      <formula>0%</formula>
      <formula>65%</formula>
    </cfRule>
  </conditionalFormatting>
  <conditionalFormatting sqref="AH96">
    <cfRule type="cellIs" dxfId="98" priority="118" stopIfTrue="1" operator="between">
      <formula>85.01%</formula>
      <formula>1000%</formula>
    </cfRule>
    <cfRule type="cellIs" dxfId="97" priority="119" operator="between">
      <formula>65.01%</formula>
      <formula>85%</formula>
    </cfRule>
    <cfRule type="cellIs" dxfId="96" priority="120" operator="between">
      <formula>0%</formula>
      <formula>65%</formula>
    </cfRule>
  </conditionalFormatting>
  <conditionalFormatting sqref="AK99">
    <cfRule type="cellIs" dxfId="95" priority="115" stopIfTrue="1" operator="between">
      <formula>85.01%</formula>
      <formula>1000%</formula>
    </cfRule>
    <cfRule type="cellIs" dxfId="94" priority="116" operator="between">
      <formula>65.01%</formula>
      <formula>85%</formula>
    </cfRule>
    <cfRule type="cellIs" dxfId="93" priority="117" operator="between">
      <formula>0%</formula>
      <formula>65%</formula>
    </cfRule>
  </conditionalFormatting>
  <conditionalFormatting sqref="AL99:AS99">
    <cfRule type="cellIs" dxfId="92" priority="112" stopIfTrue="1" operator="between">
      <formula>85.01%</formula>
      <formula>1000%</formula>
    </cfRule>
    <cfRule type="cellIs" dxfId="91" priority="113" operator="between">
      <formula>65.01%</formula>
      <formula>85%</formula>
    </cfRule>
    <cfRule type="cellIs" dxfId="90" priority="114" operator="between">
      <formula>0%</formula>
      <formula>65%</formula>
    </cfRule>
  </conditionalFormatting>
  <conditionalFormatting sqref="AH99:AJ99">
    <cfRule type="cellIs" dxfId="89" priority="109" stopIfTrue="1" operator="between">
      <formula>85.01%</formula>
      <formula>1000%</formula>
    </cfRule>
    <cfRule type="cellIs" dxfId="88" priority="110" operator="between">
      <formula>65.01%</formula>
      <formula>85%</formula>
    </cfRule>
    <cfRule type="cellIs" dxfId="87" priority="111" operator="between">
      <formula>0%</formula>
      <formula>65%</formula>
    </cfRule>
  </conditionalFormatting>
  <conditionalFormatting sqref="AK102">
    <cfRule type="cellIs" dxfId="86" priority="106" stopIfTrue="1" operator="between">
      <formula>85.01%</formula>
      <formula>1000%</formula>
    </cfRule>
    <cfRule type="cellIs" dxfId="85" priority="107" operator="between">
      <formula>65.01%</formula>
      <formula>85%</formula>
    </cfRule>
    <cfRule type="cellIs" dxfId="84" priority="108" operator="between">
      <formula>0%</formula>
      <formula>65%</formula>
    </cfRule>
  </conditionalFormatting>
  <conditionalFormatting sqref="AL102:AS102">
    <cfRule type="cellIs" dxfId="83" priority="103" stopIfTrue="1" operator="between">
      <formula>85.01%</formula>
      <formula>1000%</formula>
    </cfRule>
    <cfRule type="cellIs" dxfId="82" priority="104" operator="between">
      <formula>65.01%</formula>
      <formula>85%</formula>
    </cfRule>
    <cfRule type="cellIs" dxfId="81" priority="105" operator="between">
      <formula>0%</formula>
      <formula>65%</formula>
    </cfRule>
  </conditionalFormatting>
  <conditionalFormatting sqref="AH102:AJ102">
    <cfRule type="cellIs" dxfId="80" priority="100" stopIfTrue="1" operator="between">
      <formula>85.01%</formula>
      <formula>1000%</formula>
    </cfRule>
    <cfRule type="cellIs" dxfId="79" priority="101" operator="between">
      <formula>65.01%</formula>
      <formula>85%</formula>
    </cfRule>
    <cfRule type="cellIs" dxfId="78" priority="102" operator="between">
      <formula>0%</formula>
      <formula>65%</formula>
    </cfRule>
  </conditionalFormatting>
  <conditionalFormatting sqref="AH106:AI106">
    <cfRule type="cellIs" dxfId="77" priority="91" stopIfTrue="1" operator="between">
      <formula>85.01%</formula>
      <formula>1000%</formula>
    </cfRule>
    <cfRule type="cellIs" dxfId="76" priority="92" operator="between">
      <formula>65.01%</formula>
      <formula>85%</formula>
    </cfRule>
    <cfRule type="cellIs" dxfId="75" priority="93" operator="between">
      <formula>0%</formula>
      <formula>65%</formula>
    </cfRule>
  </conditionalFormatting>
  <conditionalFormatting sqref="AK111">
    <cfRule type="cellIs" dxfId="74" priority="88" stopIfTrue="1" operator="between">
      <formula>85.01%</formula>
      <formula>1000%</formula>
    </cfRule>
    <cfRule type="cellIs" dxfId="73" priority="89" operator="between">
      <formula>65.01%</formula>
      <formula>85%</formula>
    </cfRule>
    <cfRule type="cellIs" dxfId="72" priority="90" operator="between">
      <formula>0%</formula>
      <formula>65%</formula>
    </cfRule>
  </conditionalFormatting>
  <conditionalFormatting sqref="AL111:AS111">
    <cfRule type="cellIs" dxfId="71" priority="85" stopIfTrue="1" operator="between">
      <formula>85.01%</formula>
      <formula>1000%</formula>
    </cfRule>
    <cfRule type="cellIs" dxfId="70" priority="86" operator="between">
      <formula>65.01%</formula>
      <formula>85%</formula>
    </cfRule>
    <cfRule type="cellIs" dxfId="69" priority="87" operator="between">
      <formula>0%</formula>
      <formula>65%</formula>
    </cfRule>
  </conditionalFormatting>
  <conditionalFormatting sqref="AH111:AJ111">
    <cfRule type="cellIs" dxfId="68" priority="82" stopIfTrue="1" operator="between">
      <formula>85.01%</formula>
      <formula>1000%</formula>
    </cfRule>
    <cfRule type="cellIs" dxfId="67" priority="83" operator="between">
      <formula>65.01%</formula>
      <formula>85%</formula>
    </cfRule>
    <cfRule type="cellIs" dxfId="66" priority="84" operator="between">
      <formula>0%</formula>
      <formula>65%</formula>
    </cfRule>
  </conditionalFormatting>
  <conditionalFormatting sqref="AH107:AI107 AH108:AH109">
    <cfRule type="cellIs" dxfId="65" priority="73" stopIfTrue="1" operator="between">
      <formula>85.01%</formula>
      <formula>1000%</formula>
    </cfRule>
    <cfRule type="cellIs" dxfId="64" priority="74" operator="between">
      <formula>65.01%</formula>
      <formula>85%</formula>
    </cfRule>
    <cfRule type="cellIs" dxfId="63" priority="75" operator="between">
      <formula>0%</formula>
      <formula>65%</formula>
    </cfRule>
  </conditionalFormatting>
  <conditionalFormatting sqref="AK112">
    <cfRule type="cellIs" dxfId="62" priority="70" stopIfTrue="1" operator="between">
      <formula>85.01%</formula>
      <formula>1000%</formula>
    </cfRule>
    <cfRule type="cellIs" dxfId="61" priority="71" operator="between">
      <formula>65.01%</formula>
      <formula>85%</formula>
    </cfRule>
    <cfRule type="cellIs" dxfId="60" priority="72" operator="between">
      <formula>0%</formula>
      <formula>65%</formula>
    </cfRule>
  </conditionalFormatting>
  <conditionalFormatting sqref="AL112 AN112:AS112">
    <cfRule type="cellIs" dxfId="59" priority="67" stopIfTrue="1" operator="between">
      <formula>85.01%</formula>
      <formula>1000%</formula>
    </cfRule>
    <cfRule type="cellIs" dxfId="58" priority="68" operator="between">
      <formula>65.01%</formula>
      <formula>85%</formula>
    </cfRule>
    <cfRule type="cellIs" dxfId="57" priority="69" operator="between">
      <formula>0%</formula>
      <formula>65%</formula>
    </cfRule>
  </conditionalFormatting>
  <conditionalFormatting sqref="AH112:AJ112">
    <cfRule type="cellIs" dxfId="56" priority="64" stopIfTrue="1" operator="between">
      <formula>85.01%</formula>
      <formula>1000%</formula>
    </cfRule>
    <cfRule type="cellIs" dxfId="55" priority="65" operator="between">
      <formula>65.01%</formula>
      <formula>85%</formula>
    </cfRule>
    <cfRule type="cellIs" dxfId="54" priority="66" operator="between">
      <formula>0%</formula>
      <formula>65%</formula>
    </cfRule>
  </conditionalFormatting>
  <conditionalFormatting sqref="AK113">
    <cfRule type="cellIs" dxfId="53" priority="61" stopIfTrue="1" operator="between">
      <formula>85.01%</formula>
      <formula>1000%</formula>
    </cfRule>
    <cfRule type="cellIs" dxfId="52" priority="62" operator="between">
      <formula>65.01%</formula>
      <formula>85%</formula>
    </cfRule>
    <cfRule type="cellIs" dxfId="51" priority="63" operator="between">
      <formula>0%</formula>
      <formula>65%</formula>
    </cfRule>
  </conditionalFormatting>
  <conditionalFormatting sqref="AL113:AS113">
    <cfRule type="cellIs" dxfId="50" priority="58" stopIfTrue="1" operator="between">
      <formula>85.01%</formula>
      <formula>1000%</formula>
    </cfRule>
    <cfRule type="cellIs" dxfId="49" priority="59" operator="between">
      <formula>65.01%</formula>
      <formula>85%</formula>
    </cfRule>
    <cfRule type="cellIs" dxfId="48" priority="60" operator="between">
      <formula>0%</formula>
      <formula>65%</formula>
    </cfRule>
  </conditionalFormatting>
  <conditionalFormatting sqref="AH113:AJ113">
    <cfRule type="cellIs" dxfId="47" priority="55" stopIfTrue="1" operator="between">
      <formula>85.01%</formula>
      <formula>1000%</formula>
    </cfRule>
    <cfRule type="cellIs" dxfId="46" priority="56" operator="between">
      <formula>65.01%</formula>
      <formula>85%</formula>
    </cfRule>
    <cfRule type="cellIs" dxfId="45" priority="57" operator="between">
      <formula>0%</formula>
      <formula>65%</formula>
    </cfRule>
  </conditionalFormatting>
  <conditionalFormatting sqref="AK114:AK119">
    <cfRule type="cellIs" dxfId="44" priority="52" stopIfTrue="1" operator="between">
      <formula>85.01%</formula>
      <formula>1000%</formula>
    </cfRule>
    <cfRule type="cellIs" dxfId="43" priority="53" operator="between">
      <formula>65.01%</formula>
      <formula>85%</formula>
    </cfRule>
    <cfRule type="cellIs" dxfId="42" priority="54" operator="between">
      <formula>0%</formula>
      <formula>65%</formula>
    </cfRule>
  </conditionalFormatting>
  <conditionalFormatting sqref="AL116:AS116 AL114:AL115 AN114:AS115 AL117:AL119 AN117:AS119">
    <cfRule type="cellIs" dxfId="41" priority="49" stopIfTrue="1" operator="between">
      <formula>85.01%</formula>
      <formula>1000%</formula>
    </cfRule>
    <cfRule type="cellIs" dxfId="40" priority="50" operator="between">
      <formula>65.01%</formula>
      <formula>85%</formula>
    </cfRule>
    <cfRule type="cellIs" dxfId="39" priority="51" operator="between">
      <formula>0%</formula>
      <formula>65%</formula>
    </cfRule>
  </conditionalFormatting>
  <conditionalFormatting sqref="AH114:AJ119">
    <cfRule type="cellIs" dxfId="38" priority="46" stopIfTrue="1" operator="between">
      <formula>85.01%</formula>
      <formula>1000%</formula>
    </cfRule>
    <cfRule type="cellIs" dxfId="37" priority="47" operator="between">
      <formula>65.01%</formula>
      <formula>85%</formula>
    </cfRule>
    <cfRule type="cellIs" dxfId="36" priority="48" operator="between">
      <formula>0%</formula>
      <formula>65%</formula>
    </cfRule>
  </conditionalFormatting>
  <conditionalFormatting sqref="AI96:AR96">
    <cfRule type="cellIs" dxfId="35" priority="40" stopIfTrue="1" operator="between">
      <formula>85.01%</formula>
      <formula>1000%</formula>
    </cfRule>
    <cfRule type="cellIs" dxfId="34" priority="41" operator="between">
      <formula>65.01%</formula>
      <formula>85%</formula>
    </cfRule>
    <cfRule type="cellIs" dxfId="33" priority="42" operator="between">
      <formula>0%</formula>
      <formula>65%</formula>
    </cfRule>
  </conditionalFormatting>
  <conditionalFormatting sqref="AJ106">
    <cfRule type="cellIs" dxfId="32" priority="37" stopIfTrue="1" operator="between">
      <formula>85.01%</formula>
      <formula>1000%</formula>
    </cfRule>
    <cfRule type="cellIs" dxfId="31" priority="38" operator="between">
      <formula>65.01%</formula>
      <formula>85%</formula>
    </cfRule>
    <cfRule type="cellIs" dxfId="30" priority="39" operator="between">
      <formula>0%</formula>
      <formula>65%</formula>
    </cfRule>
  </conditionalFormatting>
  <conditionalFormatting sqref="AK106:AS106">
    <cfRule type="cellIs" dxfId="29" priority="34" stopIfTrue="1" operator="between">
      <formula>85.01%</formula>
      <formula>1000%</formula>
    </cfRule>
    <cfRule type="cellIs" dxfId="28" priority="35" operator="between">
      <formula>65.01%</formula>
      <formula>85%</formula>
    </cfRule>
    <cfRule type="cellIs" dxfId="27" priority="36" operator="between">
      <formula>0%</formula>
      <formula>65%</formula>
    </cfRule>
  </conditionalFormatting>
  <conditionalFormatting sqref="AJ107:AS107">
    <cfRule type="cellIs" dxfId="26" priority="31" stopIfTrue="1" operator="between">
      <formula>85.01%</formula>
      <formula>1000%</formula>
    </cfRule>
    <cfRule type="cellIs" dxfId="25" priority="32" operator="between">
      <formula>65.01%</formula>
      <formula>85%</formula>
    </cfRule>
    <cfRule type="cellIs" dxfId="24" priority="33" operator="between">
      <formula>0%</formula>
      <formula>65%</formula>
    </cfRule>
  </conditionalFormatting>
  <conditionalFormatting sqref="AJ108:AS108">
    <cfRule type="cellIs" dxfId="23" priority="25" stopIfTrue="1" operator="between">
      <formula>85.01%</formula>
      <formula>1000%</formula>
    </cfRule>
    <cfRule type="cellIs" dxfId="22" priority="26" operator="between">
      <formula>65.01%</formula>
      <formula>85%</formula>
    </cfRule>
    <cfRule type="cellIs" dxfId="21" priority="27" operator="between">
      <formula>0%</formula>
      <formula>65%</formula>
    </cfRule>
  </conditionalFormatting>
  <conditionalFormatting sqref="AJ109:AS109">
    <cfRule type="cellIs" dxfId="20" priority="22" stopIfTrue="1" operator="between">
      <formula>85.01%</formula>
      <formula>1000%</formula>
    </cfRule>
    <cfRule type="cellIs" dxfId="19" priority="23" operator="between">
      <formula>65.01%</formula>
      <formula>85%</formula>
    </cfRule>
    <cfRule type="cellIs" dxfId="18" priority="24" operator="between">
      <formula>0%</formula>
      <formula>65%</formula>
    </cfRule>
  </conditionalFormatting>
  <conditionalFormatting sqref="AI108">
    <cfRule type="cellIs" dxfId="17" priority="19" stopIfTrue="1" operator="between">
      <formula>85.01%</formula>
      <formula>1000%</formula>
    </cfRule>
    <cfRule type="cellIs" dxfId="16" priority="20" operator="between">
      <formula>65.01%</formula>
      <formula>85%</formula>
    </cfRule>
    <cfRule type="cellIs" dxfId="15" priority="21" operator="between">
      <formula>0%</formula>
      <formula>65%</formula>
    </cfRule>
  </conditionalFormatting>
  <conditionalFormatting sqref="AI109">
    <cfRule type="cellIs" dxfId="14" priority="16" stopIfTrue="1" operator="between">
      <formula>85.01%</formula>
      <formula>1000%</formula>
    </cfRule>
    <cfRule type="cellIs" dxfId="13" priority="17" operator="between">
      <formula>65.01%</formula>
      <formula>85%</formula>
    </cfRule>
    <cfRule type="cellIs" dxfId="12" priority="18" operator="between">
      <formula>0%</formula>
      <formula>65%</formula>
    </cfRule>
  </conditionalFormatting>
  <conditionalFormatting sqref="AH92:AI92">
    <cfRule type="cellIs" dxfId="11" priority="13" stopIfTrue="1" operator="between">
      <formula>85.01%</formula>
      <formula>1000%</formula>
    </cfRule>
    <cfRule type="cellIs" dxfId="10" priority="14" operator="between">
      <formula>65.01%</formula>
      <formula>85%</formula>
    </cfRule>
    <cfRule type="cellIs" dxfId="9" priority="15" operator="between">
      <formula>0%</formula>
      <formula>65%</formula>
    </cfRule>
  </conditionalFormatting>
  <conditionalFormatting sqref="AJ92:AS92">
    <cfRule type="cellIs" dxfId="8" priority="7" stopIfTrue="1" operator="between">
      <formula>85.01%</formula>
      <formula>1000%</formula>
    </cfRule>
    <cfRule type="cellIs" dxfId="7" priority="8" operator="between">
      <formula>65.01%</formula>
      <formula>85%</formula>
    </cfRule>
    <cfRule type="cellIs" dxfId="6" priority="9" operator="between">
      <formula>0%</formula>
      <formula>65%</formula>
    </cfRule>
  </conditionalFormatting>
  <conditionalFormatting sqref="AH36:AM36">
    <cfRule type="cellIs" dxfId="5" priority="4" stopIfTrue="1" operator="between">
      <formula>85.01%</formula>
      <formula>1000%</formula>
    </cfRule>
    <cfRule type="cellIs" dxfId="4" priority="5" operator="between">
      <formula>65.01%</formula>
      <formula>85%</formula>
    </cfRule>
    <cfRule type="cellIs" dxfId="3" priority="6" operator="between">
      <formula>0%</formula>
      <formula>65%</formula>
    </cfRule>
  </conditionalFormatting>
  <conditionalFormatting sqref="AS96">
    <cfRule type="cellIs" dxfId="2" priority="1" stopIfTrue="1" operator="between">
      <formula>85.01%</formula>
      <formula>1000%</formula>
    </cfRule>
    <cfRule type="cellIs" dxfId="1" priority="2" operator="between">
      <formula>65.01%</formula>
      <formula>85%</formula>
    </cfRule>
    <cfRule type="cellIs" dxfId="0" priority="3" operator="between">
      <formula>0%</formula>
      <formula>65%</formula>
    </cfRule>
  </conditionalFormatting>
  <dataValidations count="31">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X983062 AD31 WMB983062 WCF983062 VSJ983062 VIN983062 UYR983062 UOV983062 UEZ983062 TVD983062 TLH983062 TBL983062 SRP983062 SHT983062 RXX983062 ROB983062 REF983062 QUJ983062 QKN983062 QAR983062 PQV983062 PGZ983062 OXD983062 ONH983062 ODL983062 NTP983062 NJT983062 MZX983062 MQB983062 MGF983062 LWJ983062 LMN983062 LCR983062 KSV983062 KIZ983062 JZD983062 JPH983062 JFL983062 IVP983062 ILT983062 IBX983062 HSB983062 HIF983062 GYJ983062 GON983062 GER983062 FUV983062 FKZ983062 FBD983062 ERH983062 EHL983062 DXP983062 DNT983062 DDX983062 CUB983062 CKF983062 CAJ983062 BQN983062 BGR983062 AWV983062 AMZ983062 ADD983062 TH983062 JL983062 AD983062 WVX917526 WMB917526 WCF917526 VSJ917526 VIN917526 UYR917526 UOV917526 UEZ917526 TVD917526 TLH917526 TBL917526 SRP917526 SHT917526 RXX917526 ROB917526 REF917526 QUJ917526 QKN917526 QAR917526 PQV917526 PGZ917526 OXD917526 ONH917526 ODL917526 NTP917526 NJT917526 MZX917526 MQB917526 MGF917526 LWJ917526 LMN917526 LCR917526 KSV917526 KIZ917526 JZD917526 JPH917526 JFL917526 IVP917526 ILT917526 IBX917526 HSB917526 HIF917526 GYJ917526 GON917526 GER917526 FUV917526 FKZ917526 FBD917526 ERH917526 EHL917526 DXP917526 DNT917526 DDX917526 CUB917526 CKF917526 CAJ917526 BQN917526 BGR917526 AWV917526 AMZ917526 ADD917526 TH917526 JL917526 AD917526 WVX851990 WMB851990 WCF851990 VSJ851990 VIN851990 UYR851990 UOV851990 UEZ851990 TVD851990 TLH851990 TBL851990 SRP851990 SHT851990 RXX851990 ROB851990 REF851990 QUJ851990 QKN851990 QAR851990 PQV851990 PGZ851990 OXD851990 ONH851990 ODL851990 NTP851990 NJT851990 MZX851990 MQB851990 MGF851990 LWJ851990 LMN851990 LCR851990 KSV851990 KIZ851990 JZD851990 JPH851990 JFL851990 IVP851990 ILT851990 IBX851990 HSB851990 HIF851990 GYJ851990 GON851990 GER851990 FUV851990 FKZ851990 FBD851990 ERH851990 EHL851990 DXP851990 DNT851990 DDX851990 CUB851990 CKF851990 CAJ851990 BQN851990 BGR851990 AWV851990 AMZ851990 ADD851990 TH851990 JL851990 AD851990 WVX786454 WMB786454 WCF786454 VSJ786454 VIN786454 UYR786454 UOV786454 UEZ786454 TVD786454 TLH786454 TBL786454 SRP786454 SHT786454 RXX786454 ROB786454 REF786454 QUJ786454 QKN786454 QAR786454 PQV786454 PGZ786454 OXD786454 ONH786454 ODL786454 NTP786454 NJT786454 MZX786454 MQB786454 MGF786454 LWJ786454 LMN786454 LCR786454 KSV786454 KIZ786454 JZD786454 JPH786454 JFL786454 IVP786454 ILT786454 IBX786454 HSB786454 HIF786454 GYJ786454 GON786454 GER786454 FUV786454 FKZ786454 FBD786454 ERH786454 EHL786454 DXP786454 DNT786454 DDX786454 CUB786454 CKF786454 CAJ786454 BQN786454 BGR786454 AWV786454 AMZ786454 ADD786454 TH786454 JL786454 AD786454 WVX720918 WMB720918 WCF720918 VSJ720918 VIN720918 UYR720918 UOV720918 UEZ720918 TVD720918 TLH720918 TBL720918 SRP720918 SHT720918 RXX720918 ROB720918 REF720918 QUJ720918 QKN720918 QAR720918 PQV720918 PGZ720918 OXD720918 ONH720918 ODL720918 NTP720918 NJT720918 MZX720918 MQB720918 MGF720918 LWJ720918 LMN720918 LCR720918 KSV720918 KIZ720918 JZD720918 JPH720918 JFL720918 IVP720918 ILT720918 IBX720918 HSB720918 HIF720918 GYJ720918 GON720918 GER720918 FUV720918 FKZ720918 FBD720918 ERH720918 EHL720918 DXP720918 DNT720918 DDX720918 CUB720918 CKF720918 CAJ720918 BQN720918 BGR720918 AWV720918 AMZ720918 ADD720918 TH720918 JL720918 AD720918 WVX655382 WMB655382 WCF655382 VSJ655382 VIN655382 UYR655382 UOV655382 UEZ655382 TVD655382 TLH655382 TBL655382 SRP655382 SHT655382 RXX655382 ROB655382 REF655382 QUJ655382 QKN655382 QAR655382 PQV655382 PGZ655382 OXD655382 ONH655382 ODL655382 NTP655382 NJT655382 MZX655382 MQB655382 MGF655382 LWJ655382 LMN655382 LCR655382 KSV655382 KIZ655382 JZD655382 JPH655382 JFL655382 IVP655382 ILT655382 IBX655382 HSB655382 HIF655382 GYJ655382 GON655382 GER655382 FUV655382 FKZ655382 FBD655382 ERH655382 EHL655382 DXP655382 DNT655382 DDX655382 CUB655382 CKF655382 CAJ655382 BQN655382 BGR655382 AWV655382 AMZ655382 ADD655382 TH655382 JL655382 AD655382 WVX589846 WMB589846 WCF589846 VSJ589846 VIN589846 UYR589846 UOV589846 UEZ589846 TVD589846 TLH589846 TBL589846 SRP589846 SHT589846 RXX589846 ROB589846 REF589846 QUJ589846 QKN589846 QAR589846 PQV589846 PGZ589846 OXD589846 ONH589846 ODL589846 NTP589846 NJT589846 MZX589846 MQB589846 MGF589846 LWJ589846 LMN589846 LCR589846 KSV589846 KIZ589846 JZD589846 JPH589846 JFL589846 IVP589846 ILT589846 IBX589846 HSB589846 HIF589846 GYJ589846 GON589846 GER589846 FUV589846 FKZ589846 FBD589846 ERH589846 EHL589846 DXP589846 DNT589846 DDX589846 CUB589846 CKF589846 CAJ589846 BQN589846 BGR589846 AWV589846 AMZ589846 ADD589846 TH589846 JL589846 AD589846 WVX524310 WMB524310 WCF524310 VSJ524310 VIN524310 UYR524310 UOV524310 UEZ524310 TVD524310 TLH524310 TBL524310 SRP524310 SHT524310 RXX524310 ROB524310 REF524310 QUJ524310 QKN524310 QAR524310 PQV524310 PGZ524310 OXD524310 ONH524310 ODL524310 NTP524310 NJT524310 MZX524310 MQB524310 MGF524310 LWJ524310 LMN524310 LCR524310 KSV524310 KIZ524310 JZD524310 JPH524310 JFL524310 IVP524310 ILT524310 IBX524310 HSB524310 HIF524310 GYJ524310 GON524310 GER524310 FUV524310 FKZ524310 FBD524310 ERH524310 EHL524310 DXP524310 DNT524310 DDX524310 CUB524310 CKF524310 CAJ524310 BQN524310 BGR524310 AWV524310 AMZ524310 ADD524310 TH524310 JL524310 AD524310 WVX458774 WMB458774 WCF458774 VSJ458774 VIN458774 UYR458774 UOV458774 UEZ458774 TVD458774 TLH458774 TBL458774 SRP458774 SHT458774 RXX458774 ROB458774 REF458774 QUJ458774 QKN458774 QAR458774 PQV458774 PGZ458774 OXD458774 ONH458774 ODL458774 NTP458774 NJT458774 MZX458774 MQB458774 MGF458774 LWJ458774 LMN458774 LCR458774 KSV458774 KIZ458774 JZD458774 JPH458774 JFL458774 IVP458774 ILT458774 IBX458774 HSB458774 HIF458774 GYJ458774 GON458774 GER458774 FUV458774 FKZ458774 FBD458774 ERH458774 EHL458774 DXP458774 DNT458774 DDX458774 CUB458774 CKF458774 CAJ458774 BQN458774 BGR458774 AWV458774 AMZ458774 ADD458774 TH458774 JL458774 AD458774 WVX393238 WMB393238 WCF393238 VSJ393238 VIN393238 UYR393238 UOV393238 UEZ393238 TVD393238 TLH393238 TBL393238 SRP393238 SHT393238 RXX393238 ROB393238 REF393238 QUJ393238 QKN393238 QAR393238 PQV393238 PGZ393238 OXD393238 ONH393238 ODL393238 NTP393238 NJT393238 MZX393238 MQB393238 MGF393238 LWJ393238 LMN393238 LCR393238 KSV393238 KIZ393238 JZD393238 JPH393238 JFL393238 IVP393238 ILT393238 IBX393238 HSB393238 HIF393238 GYJ393238 GON393238 GER393238 FUV393238 FKZ393238 FBD393238 ERH393238 EHL393238 DXP393238 DNT393238 DDX393238 CUB393238 CKF393238 CAJ393238 BQN393238 BGR393238 AWV393238 AMZ393238 ADD393238 TH393238 JL393238 AD393238 WVX327702 WMB327702 WCF327702 VSJ327702 VIN327702 UYR327702 UOV327702 UEZ327702 TVD327702 TLH327702 TBL327702 SRP327702 SHT327702 RXX327702 ROB327702 REF327702 QUJ327702 QKN327702 QAR327702 PQV327702 PGZ327702 OXD327702 ONH327702 ODL327702 NTP327702 NJT327702 MZX327702 MQB327702 MGF327702 LWJ327702 LMN327702 LCR327702 KSV327702 KIZ327702 JZD327702 JPH327702 JFL327702 IVP327702 ILT327702 IBX327702 HSB327702 HIF327702 GYJ327702 GON327702 GER327702 FUV327702 FKZ327702 FBD327702 ERH327702 EHL327702 DXP327702 DNT327702 DDX327702 CUB327702 CKF327702 CAJ327702 BQN327702 BGR327702 AWV327702 AMZ327702 ADD327702 TH327702 JL327702 AD327702 WVX262166 WMB262166 WCF262166 VSJ262166 VIN262166 UYR262166 UOV262166 UEZ262166 TVD262166 TLH262166 TBL262166 SRP262166 SHT262166 RXX262166 ROB262166 REF262166 QUJ262166 QKN262166 QAR262166 PQV262166 PGZ262166 OXD262166 ONH262166 ODL262166 NTP262166 NJT262166 MZX262166 MQB262166 MGF262166 LWJ262166 LMN262166 LCR262166 KSV262166 KIZ262166 JZD262166 JPH262166 JFL262166 IVP262166 ILT262166 IBX262166 HSB262166 HIF262166 GYJ262166 GON262166 GER262166 FUV262166 FKZ262166 FBD262166 ERH262166 EHL262166 DXP262166 DNT262166 DDX262166 CUB262166 CKF262166 CAJ262166 BQN262166 BGR262166 AWV262166 AMZ262166 ADD262166 TH262166 JL262166 AD262166 WVX196630 WMB196630 WCF196630 VSJ196630 VIN196630 UYR196630 UOV196630 UEZ196630 TVD196630 TLH196630 TBL196630 SRP196630 SHT196630 RXX196630 ROB196630 REF196630 QUJ196630 QKN196630 QAR196630 PQV196630 PGZ196630 OXD196630 ONH196630 ODL196630 NTP196630 NJT196630 MZX196630 MQB196630 MGF196630 LWJ196630 LMN196630 LCR196630 KSV196630 KIZ196630 JZD196630 JPH196630 JFL196630 IVP196630 ILT196630 IBX196630 HSB196630 HIF196630 GYJ196630 GON196630 GER196630 FUV196630 FKZ196630 FBD196630 ERH196630 EHL196630 DXP196630 DNT196630 DDX196630 CUB196630 CKF196630 CAJ196630 BQN196630 BGR196630 AWV196630 AMZ196630 ADD196630 TH196630 JL196630 AD196630 WVX131094 WMB131094 WCF131094 VSJ131094 VIN131094 UYR131094 UOV131094 UEZ131094 TVD131094 TLH131094 TBL131094 SRP131094 SHT131094 RXX131094 ROB131094 REF131094 QUJ131094 QKN131094 QAR131094 PQV131094 PGZ131094 OXD131094 ONH131094 ODL131094 NTP131094 NJT131094 MZX131094 MQB131094 MGF131094 LWJ131094 LMN131094 LCR131094 KSV131094 KIZ131094 JZD131094 JPH131094 JFL131094 IVP131094 ILT131094 IBX131094 HSB131094 HIF131094 GYJ131094 GON131094 GER131094 FUV131094 FKZ131094 FBD131094 ERH131094 EHL131094 DXP131094 DNT131094 DDX131094 CUB131094 CKF131094 CAJ131094 BQN131094 BGR131094 AWV131094 AMZ131094 ADD131094 TH131094 JL131094 AD131094 WVX65558 WMB65558 WCF65558 VSJ65558 VIN65558 UYR65558 UOV65558 UEZ65558 TVD65558 TLH65558 TBL65558 SRP65558 SHT65558 RXX65558 ROB65558 REF65558 QUJ65558 QKN65558 QAR65558 PQV65558 PGZ65558 OXD65558 ONH65558 ODL65558 NTP65558 NJT65558 MZX65558 MQB65558 MGF65558 LWJ65558 LMN65558 LCR65558 KSV65558 KIZ65558 JZD65558 JPH65558 JFL65558 IVP65558 ILT65558 IBX65558 HSB65558 HIF65558 GYJ65558 GON65558 GER65558 FUV65558 FKZ65558 FBD65558 ERH65558 EHL65558 DXP65558 DNT65558 DDX65558 CUB65558 CKF65558 CAJ65558 BQN65558 BGR65558 AWV65558 AMZ65558 ADD65558 TH65558 JL65558 AD65558 WVX13 WMB13 WCF13 VSJ13 VIN13 UYR13 UOV13 UEZ13 TVD13 TLH13 TBL13 SRP13 SHT13 RXX13 ROB13 REF13 QUJ13 QKN13 QAR13 PQV13 PGZ13 OXD13 ONH13 ODL13 NTP13 NJT13 MZX13 MQB13 MGF13 LWJ13 LMN13 LCR13 KSV13 KIZ13 JZD13 JPH13 JFL13 IVP13 ILT13 IBX13 HSB13 HIF13 GYJ13 GON13 GER13 FUV13 FKZ13 FBD13 ERH13 EHL13 DXP13 DNT13 DDX13 CUB13 CKF13 CAJ13 BQN13 BGR13 AWV13 AMZ13 ADD13 TH13 JL13 JL31 WVX31 WMB31 WCF31 VSJ31 VIN31 UYR31 UOV31 UEZ31 TVD31 TLH31 TBL31 SRP31 SHT31 RXX31 ROB31 REF31 QUJ31 QKN31 QAR31 PQV31 PGZ31 OXD31 ONH31 ODL31 NTP31 NJT31 MZX31 MQB31 MGF31 LWJ31 LMN31 LCR31 KSV31 KIZ31 JZD31 JPH31 JFL31 IVP31 ILT31 IBX31 HSB31 HIF31 GYJ31 GON31 GER31 FUV31 FKZ31 FBD31 ERH31 EHL31 DXP31 DNT31 DDX31 CUB31 CKF31 CAJ31 BQN31 BGR31 AWV31 AMZ31 ADD31 TH31 AD13"/>
    <dataValidation allowBlank="1" showErrorMessage="1" prompt="10 reuniones cada Delegada" sqref="WVE983069:WVH983077 WLI983069:WLL983077 WBM983069:WBP983077 VRQ983069:VRT983077 VHU983069:VHX983077 UXY983069:UYB983077 UOC983069:UOF983077 UEG983069:UEJ983077 TUK983069:TUN983077 TKO983069:TKR983077 TAS983069:TAV983077 SQW983069:SQZ983077 SHA983069:SHD983077 RXE983069:RXH983077 RNI983069:RNL983077 RDM983069:RDP983077 QTQ983069:QTT983077 QJU983069:QJX983077 PZY983069:QAB983077 PQC983069:PQF983077 PGG983069:PGJ983077 OWK983069:OWN983077 OMO983069:OMR983077 OCS983069:OCV983077 NSW983069:NSZ983077 NJA983069:NJD983077 MZE983069:MZH983077 MPI983069:MPL983077 MFM983069:MFP983077 LVQ983069:LVT983077 LLU983069:LLX983077 LBY983069:LCB983077 KSC983069:KSF983077 KIG983069:KIJ983077 JYK983069:JYN983077 JOO983069:JOR983077 JES983069:JEV983077 IUW983069:IUZ983077 ILA983069:ILD983077 IBE983069:IBH983077 HRI983069:HRL983077 HHM983069:HHP983077 GXQ983069:GXT983077 GNU983069:GNX983077 GDY983069:GEB983077 FUC983069:FUF983077 FKG983069:FKJ983077 FAK983069:FAN983077 EQO983069:EQR983077 EGS983069:EGV983077 DWW983069:DWZ983077 DNA983069:DND983077 DDE983069:DDH983077 CTI983069:CTL983077 CJM983069:CJP983077 BZQ983069:BZT983077 BPU983069:BPX983077 BFY983069:BGB983077 AWC983069:AWF983077 AMG983069:AMJ983077 ACK983069:ACN983077 SO983069:SR983077 IS983069:IV983077 L983069:P983077 WVE917533:WVH917541 WLI917533:WLL917541 WBM917533:WBP917541 VRQ917533:VRT917541 VHU917533:VHX917541 UXY917533:UYB917541 UOC917533:UOF917541 UEG917533:UEJ917541 TUK917533:TUN917541 TKO917533:TKR917541 TAS917533:TAV917541 SQW917533:SQZ917541 SHA917533:SHD917541 RXE917533:RXH917541 RNI917533:RNL917541 RDM917533:RDP917541 QTQ917533:QTT917541 QJU917533:QJX917541 PZY917533:QAB917541 PQC917533:PQF917541 PGG917533:PGJ917541 OWK917533:OWN917541 OMO917533:OMR917541 OCS917533:OCV917541 NSW917533:NSZ917541 NJA917533:NJD917541 MZE917533:MZH917541 MPI917533:MPL917541 MFM917533:MFP917541 LVQ917533:LVT917541 LLU917533:LLX917541 LBY917533:LCB917541 KSC917533:KSF917541 KIG917533:KIJ917541 JYK917533:JYN917541 JOO917533:JOR917541 JES917533:JEV917541 IUW917533:IUZ917541 ILA917533:ILD917541 IBE917533:IBH917541 HRI917533:HRL917541 HHM917533:HHP917541 GXQ917533:GXT917541 GNU917533:GNX917541 GDY917533:GEB917541 FUC917533:FUF917541 FKG917533:FKJ917541 FAK917533:FAN917541 EQO917533:EQR917541 EGS917533:EGV917541 DWW917533:DWZ917541 DNA917533:DND917541 DDE917533:DDH917541 CTI917533:CTL917541 CJM917533:CJP917541 BZQ917533:BZT917541 BPU917533:BPX917541 BFY917533:BGB917541 AWC917533:AWF917541 AMG917533:AMJ917541 ACK917533:ACN917541 SO917533:SR917541 IS917533:IV917541 L917533:P917541 WVE851997:WVH852005 WLI851997:WLL852005 WBM851997:WBP852005 VRQ851997:VRT852005 VHU851997:VHX852005 UXY851997:UYB852005 UOC851997:UOF852005 UEG851997:UEJ852005 TUK851997:TUN852005 TKO851997:TKR852005 TAS851997:TAV852005 SQW851997:SQZ852005 SHA851997:SHD852005 RXE851997:RXH852005 RNI851997:RNL852005 RDM851997:RDP852005 QTQ851997:QTT852005 QJU851997:QJX852005 PZY851997:QAB852005 PQC851997:PQF852005 PGG851997:PGJ852005 OWK851997:OWN852005 OMO851997:OMR852005 OCS851997:OCV852005 NSW851997:NSZ852005 NJA851997:NJD852005 MZE851997:MZH852005 MPI851997:MPL852005 MFM851997:MFP852005 LVQ851997:LVT852005 LLU851997:LLX852005 LBY851997:LCB852005 KSC851997:KSF852005 KIG851997:KIJ852005 JYK851997:JYN852005 JOO851997:JOR852005 JES851997:JEV852005 IUW851997:IUZ852005 ILA851997:ILD852005 IBE851997:IBH852005 HRI851997:HRL852005 HHM851997:HHP852005 GXQ851997:GXT852005 GNU851997:GNX852005 GDY851997:GEB852005 FUC851997:FUF852005 FKG851997:FKJ852005 FAK851997:FAN852005 EQO851997:EQR852005 EGS851997:EGV852005 DWW851997:DWZ852005 DNA851997:DND852005 DDE851997:DDH852005 CTI851997:CTL852005 CJM851997:CJP852005 BZQ851997:BZT852005 BPU851997:BPX852005 BFY851997:BGB852005 AWC851997:AWF852005 AMG851997:AMJ852005 ACK851997:ACN852005 SO851997:SR852005 IS851997:IV852005 L851997:P852005 WVE786461:WVH786469 WLI786461:WLL786469 WBM786461:WBP786469 VRQ786461:VRT786469 VHU786461:VHX786469 UXY786461:UYB786469 UOC786461:UOF786469 UEG786461:UEJ786469 TUK786461:TUN786469 TKO786461:TKR786469 TAS786461:TAV786469 SQW786461:SQZ786469 SHA786461:SHD786469 RXE786461:RXH786469 RNI786461:RNL786469 RDM786461:RDP786469 QTQ786461:QTT786469 QJU786461:QJX786469 PZY786461:QAB786469 PQC786461:PQF786469 PGG786461:PGJ786469 OWK786461:OWN786469 OMO786461:OMR786469 OCS786461:OCV786469 NSW786461:NSZ786469 NJA786461:NJD786469 MZE786461:MZH786469 MPI786461:MPL786469 MFM786461:MFP786469 LVQ786461:LVT786469 LLU786461:LLX786469 LBY786461:LCB786469 KSC786461:KSF786469 KIG786461:KIJ786469 JYK786461:JYN786469 JOO786461:JOR786469 JES786461:JEV786469 IUW786461:IUZ786469 ILA786461:ILD786469 IBE786461:IBH786469 HRI786461:HRL786469 HHM786461:HHP786469 GXQ786461:GXT786469 GNU786461:GNX786469 GDY786461:GEB786469 FUC786461:FUF786469 FKG786461:FKJ786469 FAK786461:FAN786469 EQO786461:EQR786469 EGS786461:EGV786469 DWW786461:DWZ786469 DNA786461:DND786469 DDE786461:DDH786469 CTI786461:CTL786469 CJM786461:CJP786469 BZQ786461:BZT786469 BPU786461:BPX786469 BFY786461:BGB786469 AWC786461:AWF786469 AMG786461:AMJ786469 ACK786461:ACN786469 SO786461:SR786469 IS786461:IV786469 L786461:P786469 WVE720925:WVH720933 WLI720925:WLL720933 WBM720925:WBP720933 VRQ720925:VRT720933 VHU720925:VHX720933 UXY720925:UYB720933 UOC720925:UOF720933 UEG720925:UEJ720933 TUK720925:TUN720933 TKO720925:TKR720933 TAS720925:TAV720933 SQW720925:SQZ720933 SHA720925:SHD720933 RXE720925:RXH720933 RNI720925:RNL720933 RDM720925:RDP720933 QTQ720925:QTT720933 QJU720925:QJX720933 PZY720925:QAB720933 PQC720925:PQF720933 PGG720925:PGJ720933 OWK720925:OWN720933 OMO720925:OMR720933 OCS720925:OCV720933 NSW720925:NSZ720933 NJA720925:NJD720933 MZE720925:MZH720933 MPI720925:MPL720933 MFM720925:MFP720933 LVQ720925:LVT720933 LLU720925:LLX720933 LBY720925:LCB720933 KSC720925:KSF720933 KIG720925:KIJ720933 JYK720925:JYN720933 JOO720925:JOR720933 JES720925:JEV720933 IUW720925:IUZ720933 ILA720925:ILD720933 IBE720925:IBH720933 HRI720925:HRL720933 HHM720925:HHP720933 GXQ720925:GXT720933 GNU720925:GNX720933 GDY720925:GEB720933 FUC720925:FUF720933 FKG720925:FKJ720933 FAK720925:FAN720933 EQO720925:EQR720933 EGS720925:EGV720933 DWW720925:DWZ720933 DNA720925:DND720933 DDE720925:DDH720933 CTI720925:CTL720933 CJM720925:CJP720933 BZQ720925:BZT720933 BPU720925:BPX720933 BFY720925:BGB720933 AWC720925:AWF720933 AMG720925:AMJ720933 ACK720925:ACN720933 SO720925:SR720933 IS720925:IV720933 L720925:P720933 WVE655389:WVH655397 WLI655389:WLL655397 WBM655389:WBP655397 VRQ655389:VRT655397 VHU655389:VHX655397 UXY655389:UYB655397 UOC655389:UOF655397 UEG655389:UEJ655397 TUK655389:TUN655397 TKO655389:TKR655397 TAS655389:TAV655397 SQW655389:SQZ655397 SHA655389:SHD655397 RXE655389:RXH655397 RNI655389:RNL655397 RDM655389:RDP655397 QTQ655389:QTT655397 QJU655389:QJX655397 PZY655389:QAB655397 PQC655389:PQF655397 PGG655389:PGJ655397 OWK655389:OWN655397 OMO655389:OMR655397 OCS655389:OCV655397 NSW655389:NSZ655397 NJA655389:NJD655397 MZE655389:MZH655397 MPI655389:MPL655397 MFM655389:MFP655397 LVQ655389:LVT655397 LLU655389:LLX655397 LBY655389:LCB655397 KSC655389:KSF655397 KIG655389:KIJ655397 JYK655389:JYN655397 JOO655389:JOR655397 JES655389:JEV655397 IUW655389:IUZ655397 ILA655389:ILD655397 IBE655389:IBH655397 HRI655389:HRL655397 HHM655389:HHP655397 GXQ655389:GXT655397 GNU655389:GNX655397 GDY655389:GEB655397 FUC655389:FUF655397 FKG655389:FKJ655397 FAK655389:FAN655397 EQO655389:EQR655397 EGS655389:EGV655397 DWW655389:DWZ655397 DNA655389:DND655397 DDE655389:DDH655397 CTI655389:CTL655397 CJM655389:CJP655397 BZQ655389:BZT655397 BPU655389:BPX655397 BFY655389:BGB655397 AWC655389:AWF655397 AMG655389:AMJ655397 ACK655389:ACN655397 SO655389:SR655397 IS655389:IV655397 L655389:P655397 WVE589853:WVH589861 WLI589853:WLL589861 WBM589853:WBP589861 VRQ589853:VRT589861 VHU589853:VHX589861 UXY589853:UYB589861 UOC589853:UOF589861 UEG589853:UEJ589861 TUK589853:TUN589861 TKO589853:TKR589861 TAS589853:TAV589861 SQW589853:SQZ589861 SHA589853:SHD589861 RXE589853:RXH589861 RNI589853:RNL589861 RDM589853:RDP589861 QTQ589853:QTT589861 QJU589853:QJX589861 PZY589853:QAB589861 PQC589853:PQF589861 PGG589853:PGJ589861 OWK589853:OWN589861 OMO589853:OMR589861 OCS589853:OCV589861 NSW589853:NSZ589861 NJA589853:NJD589861 MZE589853:MZH589861 MPI589853:MPL589861 MFM589853:MFP589861 LVQ589853:LVT589861 LLU589853:LLX589861 LBY589853:LCB589861 KSC589853:KSF589861 KIG589853:KIJ589861 JYK589853:JYN589861 JOO589853:JOR589861 JES589853:JEV589861 IUW589853:IUZ589861 ILA589853:ILD589861 IBE589853:IBH589861 HRI589853:HRL589861 HHM589853:HHP589861 GXQ589853:GXT589861 GNU589853:GNX589861 GDY589853:GEB589861 FUC589853:FUF589861 FKG589853:FKJ589861 FAK589853:FAN589861 EQO589853:EQR589861 EGS589853:EGV589861 DWW589853:DWZ589861 DNA589853:DND589861 DDE589853:DDH589861 CTI589853:CTL589861 CJM589853:CJP589861 BZQ589853:BZT589861 BPU589853:BPX589861 BFY589853:BGB589861 AWC589853:AWF589861 AMG589853:AMJ589861 ACK589853:ACN589861 SO589853:SR589861 IS589853:IV589861 L589853:P589861 WVE524317:WVH524325 WLI524317:WLL524325 WBM524317:WBP524325 VRQ524317:VRT524325 VHU524317:VHX524325 UXY524317:UYB524325 UOC524317:UOF524325 UEG524317:UEJ524325 TUK524317:TUN524325 TKO524317:TKR524325 TAS524317:TAV524325 SQW524317:SQZ524325 SHA524317:SHD524325 RXE524317:RXH524325 RNI524317:RNL524325 RDM524317:RDP524325 QTQ524317:QTT524325 QJU524317:QJX524325 PZY524317:QAB524325 PQC524317:PQF524325 PGG524317:PGJ524325 OWK524317:OWN524325 OMO524317:OMR524325 OCS524317:OCV524325 NSW524317:NSZ524325 NJA524317:NJD524325 MZE524317:MZH524325 MPI524317:MPL524325 MFM524317:MFP524325 LVQ524317:LVT524325 LLU524317:LLX524325 LBY524317:LCB524325 KSC524317:KSF524325 KIG524317:KIJ524325 JYK524317:JYN524325 JOO524317:JOR524325 JES524317:JEV524325 IUW524317:IUZ524325 ILA524317:ILD524325 IBE524317:IBH524325 HRI524317:HRL524325 HHM524317:HHP524325 GXQ524317:GXT524325 GNU524317:GNX524325 GDY524317:GEB524325 FUC524317:FUF524325 FKG524317:FKJ524325 FAK524317:FAN524325 EQO524317:EQR524325 EGS524317:EGV524325 DWW524317:DWZ524325 DNA524317:DND524325 DDE524317:DDH524325 CTI524317:CTL524325 CJM524317:CJP524325 BZQ524317:BZT524325 BPU524317:BPX524325 BFY524317:BGB524325 AWC524317:AWF524325 AMG524317:AMJ524325 ACK524317:ACN524325 SO524317:SR524325 IS524317:IV524325 L524317:P524325 WVE458781:WVH458789 WLI458781:WLL458789 WBM458781:WBP458789 VRQ458781:VRT458789 VHU458781:VHX458789 UXY458781:UYB458789 UOC458781:UOF458789 UEG458781:UEJ458789 TUK458781:TUN458789 TKO458781:TKR458789 TAS458781:TAV458789 SQW458781:SQZ458789 SHA458781:SHD458789 RXE458781:RXH458789 RNI458781:RNL458789 RDM458781:RDP458789 QTQ458781:QTT458789 QJU458781:QJX458789 PZY458781:QAB458789 PQC458781:PQF458789 PGG458781:PGJ458789 OWK458781:OWN458789 OMO458781:OMR458789 OCS458781:OCV458789 NSW458781:NSZ458789 NJA458781:NJD458789 MZE458781:MZH458789 MPI458781:MPL458789 MFM458781:MFP458789 LVQ458781:LVT458789 LLU458781:LLX458789 LBY458781:LCB458789 KSC458781:KSF458789 KIG458781:KIJ458789 JYK458781:JYN458789 JOO458781:JOR458789 JES458781:JEV458789 IUW458781:IUZ458789 ILA458781:ILD458789 IBE458781:IBH458789 HRI458781:HRL458789 HHM458781:HHP458789 GXQ458781:GXT458789 GNU458781:GNX458789 GDY458781:GEB458789 FUC458781:FUF458789 FKG458781:FKJ458789 FAK458781:FAN458789 EQO458781:EQR458789 EGS458781:EGV458789 DWW458781:DWZ458789 DNA458781:DND458789 DDE458781:DDH458789 CTI458781:CTL458789 CJM458781:CJP458789 BZQ458781:BZT458789 BPU458781:BPX458789 BFY458781:BGB458789 AWC458781:AWF458789 AMG458781:AMJ458789 ACK458781:ACN458789 SO458781:SR458789 IS458781:IV458789 L458781:P458789 WVE393245:WVH393253 WLI393245:WLL393253 WBM393245:WBP393253 VRQ393245:VRT393253 VHU393245:VHX393253 UXY393245:UYB393253 UOC393245:UOF393253 UEG393245:UEJ393253 TUK393245:TUN393253 TKO393245:TKR393253 TAS393245:TAV393253 SQW393245:SQZ393253 SHA393245:SHD393253 RXE393245:RXH393253 RNI393245:RNL393253 RDM393245:RDP393253 QTQ393245:QTT393253 QJU393245:QJX393253 PZY393245:QAB393253 PQC393245:PQF393253 PGG393245:PGJ393253 OWK393245:OWN393253 OMO393245:OMR393253 OCS393245:OCV393253 NSW393245:NSZ393253 NJA393245:NJD393253 MZE393245:MZH393253 MPI393245:MPL393253 MFM393245:MFP393253 LVQ393245:LVT393253 LLU393245:LLX393253 LBY393245:LCB393253 KSC393245:KSF393253 KIG393245:KIJ393253 JYK393245:JYN393253 JOO393245:JOR393253 JES393245:JEV393253 IUW393245:IUZ393253 ILA393245:ILD393253 IBE393245:IBH393253 HRI393245:HRL393253 HHM393245:HHP393253 GXQ393245:GXT393253 GNU393245:GNX393253 GDY393245:GEB393253 FUC393245:FUF393253 FKG393245:FKJ393253 FAK393245:FAN393253 EQO393245:EQR393253 EGS393245:EGV393253 DWW393245:DWZ393253 DNA393245:DND393253 DDE393245:DDH393253 CTI393245:CTL393253 CJM393245:CJP393253 BZQ393245:BZT393253 BPU393245:BPX393253 BFY393245:BGB393253 AWC393245:AWF393253 AMG393245:AMJ393253 ACK393245:ACN393253 SO393245:SR393253 IS393245:IV393253 L393245:P393253 WVE327709:WVH327717 WLI327709:WLL327717 WBM327709:WBP327717 VRQ327709:VRT327717 VHU327709:VHX327717 UXY327709:UYB327717 UOC327709:UOF327717 UEG327709:UEJ327717 TUK327709:TUN327717 TKO327709:TKR327717 TAS327709:TAV327717 SQW327709:SQZ327717 SHA327709:SHD327717 RXE327709:RXH327717 RNI327709:RNL327717 RDM327709:RDP327717 QTQ327709:QTT327717 QJU327709:QJX327717 PZY327709:QAB327717 PQC327709:PQF327717 PGG327709:PGJ327717 OWK327709:OWN327717 OMO327709:OMR327717 OCS327709:OCV327717 NSW327709:NSZ327717 NJA327709:NJD327717 MZE327709:MZH327717 MPI327709:MPL327717 MFM327709:MFP327717 LVQ327709:LVT327717 LLU327709:LLX327717 LBY327709:LCB327717 KSC327709:KSF327717 KIG327709:KIJ327717 JYK327709:JYN327717 JOO327709:JOR327717 JES327709:JEV327717 IUW327709:IUZ327717 ILA327709:ILD327717 IBE327709:IBH327717 HRI327709:HRL327717 HHM327709:HHP327717 GXQ327709:GXT327717 GNU327709:GNX327717 GDY327709:GEB327717 FUC327709:FUF327717 FKG327709:FKJ327717 FAK327709:FAN327717 EQO327709:EQR327717 EGS327709:EGV327717 DWW327709:DWZ327717 DNA327709:DND327717 DDE327709:DDH327717 CTI327709:CTL327717 CJM327709:CJP327717 BZQ327709:BZT327717 BPU327709:BPX327717 BFY327709:BGB327717 AWC327709:AWF327717 AMG327709:AMJ327717 ACK327709:ACN327717 SO327709:SR327717 IS327709:IV327717 L327709:P327717 WVE262173:WVH262181 WLI262173:WLL262181 WBM262173:WBP262181 VRQ262173:VRT262181 VHU262173:VHX262181 UXY262173:UYB262181 UOC262173:UOF262181 UEG262173:UEJ262181 TUK262173:TUN262181 TKO262173:TKR262181 TAS262173:TAV262181 SQW262173:SQZ262181 SHA262173:SHD262181 RXE262173:RXH262181 RNI262173:RNL262181 RDM262173:RDP262181 QTQ262173:QTT262181 QJU262173:QJX262181 PZY262173:QAB262181 PQC262173:PQF262181 PGG262173:PGJ262181 OWK262173:OWN262181 OMO262173:OMR262181 OCS262173:OCV262181 NSW262173:NSZ262181 NJA262173:NJD262181 MZE262173:MZH262181 MPI262173:MPL262181 MFM262173:MFP262181 LVQ262173:LVT262181 LLU262173:LLX262181 LBY262173:LCB262181 KSC262173:KSF262181 KIG262173:KIJ262181 JYK262173:JYN262181 JOO262173:JOR262181 JES262173:JEV262181 IUW262173:IUZ262181 ILA262173:ILD262181 IBE262173:IBH262181 HRI262173:HRL262181 HHM262173:HHP262181 GXQ262173:GXT262181 GNU262173:GNX262181 GDY262173:GEB262181 FUC262173:FUF262181 FKG262173:FKJ262181 FAK262173:FAN262181 EQO262173:EQR262181 EGS262173:EGV262181 DWW262173:DWZ262181 DNA262173:DND262181 DDE262173:DDH262181 CTI262173:CTL262181 CJM262173:CJP262181 BZQ262173:BZT262181 BPU262173:BPX262181 BFY262173:BGB262181 AWC262173:AWF262181 AMG262173:AMJ262181 ACK262173:ACN262181 SO262173:SR262181 IS262173:IV262181 L262173:P262181 WVE196637:WVH196645 WLI196637:WLL196645 WBM196637:WBP196645 VRQ196637:VRT196645 VHU196637:VHX196645 UXY196637:UYB196645 UOC196637:UOF196645 UEG196637:UEJ196645 TUK196637:TUN196645 TKO196637:TKR196645 TAS196637:TAV196645 SQW196637:SQZ196645 SHA196637:SHD196645 RXE196637:RXH196645 RNI196637:RNL196645 RDM196637:RDP196645 QTQ196637:QTT196645 QJU196637:QJX196645 PZY196637:QAB196645 PQC196637:PQF196645 PGG196637:PGJ196645 OWK196637:OWN196645 OMO196637:OMR196645 OCS196637:OCV196645 NSW196637:NSZ196645 NJA196637:NJD196645 MZE196637:MZH196645 MPI196637:MPL196645 MFM196637:MFP196645 LVQ196637:LVT196645 LLU196637:LLX196645 LBY196637:LCB196645 KSC196637:KSF196645 KIG196637:KIJ196645 JYK196637:JYN196645 JOO196637:JOR196645 JES196637:JEV196645 IUW196637:IUZ196645 ILA196637:ILD196645 IBE196637:IBH196645 HRI196637:HRL196645 HHM196637:HHP196645 GXQ196637:GXT196645 GNU196637:GNX196645 GDY196637:GEB196645 FUC196637:FUF196645 FKG196637:FKJ196645 FAK196637:FAN196645 EQO196637:EQR196645 EGS196637:EGV196645 DWW196637:DWZ196645 DNA196637:DND196645 DDE196637:DDH196645 CTI196637:CTL196645 CJM196637:CJP196645 BZQ196637:BZT196645 BPU196637:BPX196645 BFY196637:BGB196645 AWC196637:AWF196645 AMG196637:AMJ196645 ACK196637:ACN196645 SO196637:SR196645 IS196637:IV196645 L196637:P196645 WVE131101:WVH131109 WLI131101:WLL131109 WBM131101:WBP131109 VRQ131101:VRT131109 VHU131101:VHX131109 UXY131101:UYB131109 UOC131101:UOF131109 UEG131101:UEJ131109 TUK131101:TUN131109 TKO131101:TKR131109 TAS131101:TAV131109 SQW131101:SQZ131109 SHA131101:SHD131109 RXE131101:RXH131109 RNI131101:RNL131109 RDM131101:RDP131109 QTQ131101:QTT131109 QJU131101:QJX131109 PZY131101:QAB131109 PQC131101:PQF131109 PGG131101:PGJ131109 OWK131101:OWN131109 OMO131101:OMR131109 OCS131101:OCV131109 NSW131101:NSZ131109 NJA131101:NJD131109 MZE131101:MZH131109 MPI131101:MPL131109 MFM131101:MFP131109 LVQ131101:LVT131109 LLU131101:LLX131109 LBY131101:LCB131109 KSC131101:KSF131109 KIG131101:KIJ131109 JYK131101:JYN131109 JOO131101:JOR131109 JES131101:JEV131109 IUW131101:IUZ131109 ILA131101:ILD131109 IBE131101:IBH131109 HRI131101:HRL131109 HHM131101:HHP131109 GXQ131101:GXT131109 GNU131101:GNX131109 GDY131101:GEB131109 FUC131101:FUF131109 FKG131101:FKJ131109 FAK131101:FAN131109 EQO131101:EQR131109 EGS131101:EGV131109 DWW131101:DWZ131109 DNA131101:DND131109 DDE131101:DDH131109 CTI131101:CTL131109 CJM131101:CJP131109 BZQ131101:BZT131109 BPU131101:BPX131109 BFY131101:BGB131109 AWC131101:AWF131109 AMG131101:AMJ131109 ACK131101:ACN131109 SO131101:SR131109 IS131101:IV131109 L131101:P131109 WVE65565:WVH65573 WLI65565:WLL65573 WBM65565:WBP65573 VRQ65565:VRT65573 VHU65565:VHX65573 UXY65565:UYB65573 UOC65565:UOF65573 UEG65565:UEJ65573 TUK65565:TUN65573 TKO65565:TKR65573 TAS65565:TAV65573 SQW65565:SQZ65573 SHA65565:SHD65573 RXE65565:RXH65573 RNI65565:RNL65573 RDM65565:RDP65573 QTQ65565:QTT65573 QJU65565:QJX65573 PZY65565:QAB65573 PQC65565:PQF65573 PGG65565:PGJ65573 OWK65565:OWN65573 OMO65565:OMR65573 OCS65565:OCV65573 NSW65565:NSZ65573 NJA65565:NJD65573 MZE65565:MZH65573 MPI65565:MPL65573 MFM65565:MFP65573 LVQ65565:LVT65573 LLU65565:LLX65573 LBY65565:LCB65573 KSC65565:KSF65573 KIG65565:KIJ65573 JYK65565:JYN65573 JOO65565:JOR65573 JES65565:JEV65573 IUW65565:IUZ65573 ILA65565:ILD65573 IBE65565:IBH65573 HRI65565:HRL65573 HHM65565:HHP65573 GXQ65565:GXT65573 GNU65565:GNX65573 GDY65565:GEB65573 FUC65565:FUF65573 FKG65565:FKJ65573 FAK65565:FAN65573 EQO65565:EQR65573 EGS65565:EGV65573 DWW65565:DWZ65573 DNA65565:DND65573 DDE65565:DDH65573 CTI65565:CTL65573 CJM65565:CJP65573 BZQ65565:BZT65573 BPU65565:BPX65573 BFY65565:BGB65573 AWC65565:AWF65573 AMG65565:AMJ65573 ACK65565:ACN65573 SO65565:SR65573 IS65565:IV65573 L65565:P65573 IS19:IV27 SO19:SR27 ACK19:ACN27 AMG19:AMJ27 AWC19:AWF27 BFY19:BGB27 BPU19:BPX27 BZQ19:BZT27 CJM19:CJP27 CTI19:CTL27 DDE19:DDH27 DNA19:DND27 DWW19:DWZ27 EGS19:EGV27 EQO19:EQR27 FAK19:FAN27 FKG19:FKJ27 FUC19:FUF27 GDY19:GEB27 GNU19:GNX27 GXQ19:GXT27 HHM19:HHP27 HRI19:HRL27 IBE19:IBH27 ILA19:ILD27 IUW19:IUZ27 JES19:JEV27 JOO19:JOR27 JYK19:JYN27 KIG19:KIJ27 KSC19:KSF27 LBY19:LCB27 LLU19:LLX27 LVQ19:LVT27 MFM19:MFP27 MPI19:MPL27 MZE19:MZH27 NJA19:NJD27 NSW19:NSZ27 OCS19:OCV27 OMO19:OMR27 OWK19:OWN27 PGG19:PGJ27 PQC19:PQF27 PZY19:QAB27 QJU19:QJX27 QTQ19:QTT27 RDM19:RDP27 RNI19:RNL27 RXE19:RXH27 SHA19:SHD27 SQW19:SQZ27 TAS19:TAV27 TKO19:TKR27 TUK19:TUN27 UEG19:UEJ27 UOC19:UOF27 UXY19:UYB27 VHU19:VHX27 VRQ19:VRT27 WBM19:WBP27 WLI19:WLL27 WVE19:WVH27 L19:O27"/>
    <dataValidation type="whole" allowBlank="1" showInputMessage="1" showErrorMessage="1" error="32 Departamentos" sqref="WWB983120:WWB983122 WMF983120:WMF983122 WCJ983120:WCJ983122 VSN983120:VSN983122 VIR983120:VIR983122 UYV983120:UYV983122 UOZ983120:UOZ983122 UFD983120:UFD983122 TVH983120:TVH983122 TLL983120:TLL983122 TBP983120:TBP983122 SRT983120:SRT983122 SHX983120:SHX983122 RYB983120:RYB983122 ROF983120:ROF983122 REJ983120:REJ983122 QUN983120:QUN983122 QKR983120:QKR983122 QAV983120:QAV983122 PQZ983120:PQZ983122 PHD983120:PHD983122 OXH983120:OXH983122 ONL983120:ONL983122 ODP983120:ODP983122 NTT983120:NTT983122 NJX983120:NJX983122 NAB983120:NAB983122 MQF983120:MQF983122 MGJ983120:MGJ983122 LWN983120:LWN983122 LMR983120:LMR983122 LCV983120:LCV983122 KSZ983120:KSZ983122 KJD983120:KJD983122 JZH983120:JZH983122 JPL983120:JPL983122 JFP983120:JFP983122 IVT983120:IVT983122 ILX983120:ILX983122 ICB983120:ICB983122 HSF983120:HSF983122 HIJ983120:HIJ983122 GYN983120:GYN983122 GOR983120:GOR983122 GEV983120:GEV983122 FUZ983120:FUZ983122 FLD983120:FLD983122 FBH983120:FBH983122 ERL983120:ERL983122 EHP983120:EHP983122 DXT983120:DXT983122 DNX983120:DNX983122 DEB983120:DEB983122 CUF983120:CUF983122 CKJ983120:CKJ983122 CAN983120:CAN983122 BQR983120:BQR983122 BGV983120:BGV983122 AWZ983120:AWZ983122 AND983120:AND983122 ADH983120:ADH983122 TL983120:TL983122 JP983120:JP983122 WWB917584:WWB917586 WMF917584:WMF917586 WCJ917584:WCJ917586 VSN917584:VSN917586 VIR917584:VIR917586 UYV917584:UYV917586 UOZ917584:UOZ917586 UFD917584:UFD917586 TVH917584:TVH917586 TLL917584:TLL917586 TBP917584:TBP917586 SRT917584:SRT917586 SHX917584:SHX917586 RYB917584:RYB917586 ROF917584:ROF917586 REJ917584:REJ917586 QUN917584:QUN917586 QKR917584:QKR917586 QAV917584:QAV917586 PQZ917584:PQZ917586 PHD917584:PHD917586 OXH917584:OXH917586 ONL917584:ONL917586 ODP917584:ODP917586 NTT917584:NTT917586 NJX917584:NJX917586 NAB917584:NAB917586 MQF917584:MQF917586 MGJ917584:MGJ917586 LWN917584:LWN917586 LMR917584:LMR917586 LCV917584:LCV917586 KSZ917584:KSZ917586 KJD917584:KJD917586 JZH917584:JZH917586 JPL917584:JPL917586 JFP917584:JFP917586 IVT917584:IVT917586 ILX917584:ILX917586 ICB917584:ICB917586 HSF917584:HSF917586 HIJ917584:HIJ917586 GYN917584:GYN917586 GOR917584:GOR917586 GEV917584:GEV917586 FUZ917584:FUZ917586 FLD917584:FLD917586 FBH917584:FBH917586 ERL917584:ERL917586 EHP917584:EHP917586 DXT917584:DXT917586 DNX917584:DNX917586 DEB917584:DEB917586 CUF917584:CUF917586 CKJ917584:CKJ917586 CAN917584:CAN917586 BQR917584:BQR917586 BGV917584:BGV917586 AWZ917584:AWZ917586 AND917584:AND917586 ADH917584:ADH917586 TL917584:TL917586 JP917584:JP917586 WWB852048:WWB852050 WMF852048:WMF852050 WCJ852048:WCJ852050 VSN852048:VSN852050 VIR852048:VIR852050 UYV852048:UYV852050 UOZ852048:UOZ852050 UFD852048:UFD852050 TVH852048:TVH852050 TLL852048:TLL852050 TBP852048:TBP852050 SRT852048:SRT852050 SHX852048:SHX852050 RYB852048:RYB852050 ROF852048:ROF852050 REJ852048:REJ852050 QUN852048:QUN852050 QKR852048:QKR852050 QAV852048:QAV852050 PQZ852048:PQZ852050 PHD852048:PHD852050 OXH852048:OXH852050 ONL852048:ONL852050 ODP852048:ODP852050 NTT852048:NTT852050 NJX852048:NJX852050 NAB852048:NAB852050 MQF852048:MQF852050 MGJ852048:MGJ852050 LWN852048:LWN852050 LMR852048:LMR852050 LCV852048:LCV852050 KSZ852048:KSZ852050 KJD852048:KJD852050 JZH852048:JZH852050 JPL852048:JPL852050 JFP852048:JFP852050 IVT852048:IVT852050 ILX852048:ILX852050 ICB852048:ICB852050 HSF852048:HSF852050 HIJ852048:HIJ852050 GYN852048:GYN852050 GOR852048:GOR852050 GEV852048:GEV852050 FUZ852048:FUZ852050 FLD852048:FLD852050 FBH852048:FBH852050 ERL852048:ERL852050 EHP852048:EHP852050 DXT852048:DXT852050 DNX852048:DNX852050 DEB852048:DEB852050 CUF852048:CUF852050 CKJ852048:CKJ852050 CAN852048:CAN852050 BQR852048:BQR852050 BGV852048:BGV852050 AWZ852048:AWZ852050 AND852048:AND852050 ADH852048:ADH852050 TL852048:TL852050 JP852048:JP852050 WWB786512:WWB786514 WMF786512:WMF786514 WCJ786512:WCJ786514 VSN786512:VSN786514 VIR786512:VIR786514 UYV786512:UYV786514 UOZ786512:UOZ786514 UFD786512:UFD786514 TVH786512:TVH786514 TLL786512:TLL786514 TBP786512:TBP786514 SRT786512:SRT786514 SHX786512:SHX786514 RYB786512:RYB786514 ROF786512:ROF786514 REJ786512:REJ786514 QUN786512:QUN786514 QKR786512:QKR786514 QAV786512:QAV786514 PQZ786512:PQZ786514 PHD786512:PHD786514 OXH786512:OXH786514 ONL786512:ONL786514 ODP786512:ODP786514 NTT786512:NTT786514 NJX786512:NJX786514 NAB786512:NAB786514 MQF786512:MQF786514 MGJ786512:MGJ786514 LWN786512:LWN786514 LMR786512:LMR786514 LCV786512:LCV786514 KSZ786512:KSZ786514 KJD786512:KJD786514 JZH786512:JZH786514 JPL786512:JPL786514 JFP786512:JFP786514 IVT786512:IVT786514 ILX786512:ILX786514 ICB786512:ICB786514 HSF786512:HSF786514 HIJ786512:HIJ786514 GYN786512:GYN786514 GOR786512:GOR786514 GEV786512:GEV786514 FUZ786512:FUZ786514 FLD786512:FLD786514 FBH786512:FBH786514 ERL786512:ERL786514 EHP786512:EHP786514 DXT786512:DXT786514 DNX786512:DNX786514 DEB786512:DEB786514 CUF786512:CUF786514 CKJ786512:CKJ786514 CAN786512:CAN786514 BQR786512:BQR786514 BGV786512:BGV786514 AWZ786512:AWZ786514 AND786512:AND786514 ADH786512:ADH786514 TL786512:TL786514 JP786512:JP786514 WWB720976:WWB720978 WMF720976:WMF720978 WCJ720976:WCJ720978 VSN720976:VSN720978 VIR720976:VIR720978 UYV720976:UYV720978 UOZ720976:UOZ720978 UFD720976:UFD720978 TVH720976:TVH720978 TLL720976:TLL720978 TBP720976:TBP720978 SRT720976:SRT720978 SHX720976:SHX720978 RYB720976:RYB720978 ROF720976:ROF720978 REJ720976:REJ720978 QUN720976:QUN720978 QKR720976:QKR720978 QAV720976:QAV720978 PQZ720976:PQZ720978 PHD720976:PHD720978 OXH720976:OXH720978 ONL720976:ONL720978 ODP720976:ODP720978 NTT720976:NTT720978 NJX720976:NJX720978 NAB720976:NAB720978 MQF720976:MQF720978 MGJ720976:MGJ720978 LWN720976:LWN720978 LMR720976:LMR720978 LCV720976:LCV720978 KSZ720976:KSZ720978 KJD720976:KJD720978 JZH720976:JZH720978 JPL720976:JPL720978 JFP720976:JFP720978 IVT720976:IVT720978 ILX720976:ILX720978 ICB720976:ICB720978 HSF720976:HSF720978 HIJ720976:HIJ720978 GYN720976:GYN720978 GOR720976:GOR720978 GEV720976:GEV720978 FUZ720976:FUZ720978 FLD720976:FLD720978 FBH720976:FBH720978 ERL720976:ERL720978 EHP720976:EHP720978 DXT720976:DXT720978 DNX720976:DNX720978 DEB720976:DEB720978 CUF720976:CUF720978 CKJ720976:CKJ720978 CAN720976:CAN720978 BQR720976:BQR720978 BGV720976:BGV720978 AWZ720976:AWZ720978 AND720976:AND720978 ADH720976:ADH720978 TL720976:TL720978 JP720976:JP720978 WWB655440:WWB655442 WMF655440:WMF655442 WCJ655440:WCJ655442 VSN655440:VSN655442 VIR655440:VIR655442 UYV655440:UYV655442 UOZ655440:UOZ655442 UFD655440:UFD655442 TVH655440:TVH655442 TLL655440:TLL655442 TBP655440:TBP655442 SRT655440:SRT655442 SHX655440:SHX655442 RYB655440:RYB655442 ROF655440:ROF655442 REJ655440:REJ655442 QUN655440:QUN655442 QKR655440:QKR655442 QAV655440:QAV655442 PQZ655440:PQZ655442 PHD655440:PHD655442 OXH655440:OXH655442 ONL655440:ONL655442 ODP655440:ODP655442 NTT655440:NTT655442 NJX655440:NJX655442 NAB655440:NAB655442 MQF655440:MQF655442 MGJ655440:MGJ655442 LWN655440:LWN655442 LMR655440:LMR655442 LCV655440:LCV655442 KSZ655440:KSZ655442 KJD655440:KJD655442 JZH655440:JZH655442 JPL655440:JPL655442 JFP655440:JFP655442 IVT655440:IVT655442 ILX655440:ILX655442 ICB655440:ICB655442 HSF655440:HSF655442 HIJ655440:HIJ655442 GYN655440:GYN655442 GOR655440:GOR655442 GEV655440:GEV655442 FUZ655440:FUZ655442 FLD655440:FLD655442 FBH655440:FBH655442 ERL655440:ERL655442 EHP655440:EHP655442 DXT655440:DXT655442 DNX655440:DNX655442 DEB655440:DEB655442 CUF655440:CUF655442 CKJ655440:CKJ655442 CAN655440:CAN655442 BQR655440:BQR655442 BGV655440:BGV655442 AWZ655440:AWZ655442 AND655440:AND655442 ADH655440:ADH655442 TL655440:TL655442 JP655440:JP655442 WWB589904:WWB589906 WMF589904:WMF589906 WCJ589904:WCJ589906 VSN589904:VSN589906 VIR589904:VIR589906 UYV589904:UYV589906 UOZ589904:UOZ589906 UFD589904:UFD589906 TVH589904:TVH589906 TLL589904:TLL589906 TBP589904:TBP589906 SRT589904:SRT589906 SHX589904:SHX589906 RYB589904:RYB589906 ROF589904:ROF589906 REJ589904:REJ589906 QUN589904:QUN589906 QKR589904:QKR589906 QAV589904:QAV589906 PQZ589904:PQZ589906 PHD589904:PHD589906 OXH589904:OXH589906 ONL589904:ONL589906 ODP589904:ODP589906 NTT589904:NTT589906 NJX589904:NJX589906 NAB589904:NAB589906 MQF589904:MQF589906 MGJ589904:MGJ589906 LWN589904:LWN589906 LMR589904:LMR589906 LCV589904:LCV589906 KSZ589904:KSZ589906 KJD589904:KJD589906 JZH589904:JZH589906 JPL589904:JPL589906 JFP589904:JFP589906 IVT589904:IVT589906 ILX589904:ILX589906 ICB589904:ICB589906 HSF589904:HSF589906 HIJ589904:HIJ589906 GYN589904:GYN589906 GOR589904:GOR589906 GEV589904:GEV589906 FUZ589904:FUZ589906 FLD589904:FLD589906 FBH589904:FBH589906 ERL589904:ERL589906 EHP589904:EHP589906 DXT589904:DXT589906 DNX589904:DNX589906 DEB589904:DEB589906 CUF589904:CUF589906 CKJ589904:CKJ589906 CAN589904:CAN589906 BQR589904:BQR589906 BGV589904:BGV589906 AWZ589904:AWZ589906 AND589904:AND589906 ADH589904:ADH589906 TL589904:TL589906 JP589904:JP589906 WWB524368:WWB524370 WMF524368:WMF524370 WCJ524368:WCJ524370 VSN524368:VSN524370 VIR524368:VIR524370 UYV524368:UYV524370 UOZ524368:UOZ524370 UFD524368:UFD524370 TVH524368:TVH524370 TLL524368:TLL524370 TBP524368:TBP524370 SRT524368:SRT524370 SHX524368:SHX524370 RYB524368:RYB524370 ROF524368:ROF524370 REJ524368:REJ524370 QUN524368:QUN524370 QKR524368:QKR524370 QAV524368:QAV524370 PQZ524368:PQZ524370 PHD524368:PHD524370 OXH524368:OXH524370 ONL524368:ONL524370 ODP524368:ODP524370 NTT524368:NTT524370 NJX524368:NJX524370 NAB524368:NAB524370 MQF524368:MQF524370 MGJ524368:MGJ524370 LWN524368:LWN524370 LMR524368:LMR524370 LCV524368:LCV524370 KSZ524368:KSZ524370 KJD524368:KJD524370 JZH524368:JZH524370 JPL524368:JPL524370 JFP524368:JFP524370 IVT524368:IVT524370 ILX524368:ILX524370 ICB524368:ICB524370 HSF524368:HSF524370 HIJ524368:HIJ524370 GYN524368:GYN524370 GOR524368:GOR524370 GEV524368:GEV524370 FUZ524368:FUZ524370 FLD524368:FLD524370 FBH524368:FBH524370 ERL524368:ERL524370 EHP524368:EHP524370 DXT524368:DXT524370 DNX524368:DNX524370 DEB524368:DEB524370 CUF524368:CUF524370 CKJ524368:CKJ524370 CAN524368:CAN524370 BQR524368:BQR524370 BGV524368:BGV524370 AWZ524368:AWZ524370 AND524368:AND524370 ADH524368:ADH524370 TL524368:TL524370 JP524368:JP524370 WWB458832:WWB458834 WMF458832:WMF458834 WCJ458832:WCJ458834 VSN458832:VSN458834 VIR458832:VIR458834 UYV458832:UYV458834 UOZ458832:UOZ458834 UFD458832:UFD458834 TVH458832:TVH458834 TLL458832:TLL458834 TBP458832:TBP458834 SRT458832:SRT458834 SHX458832:SHX458834 RYB458832:RYB458834 ROF458832:ROF458834 REJ458832:REJ458834 QUN458832:QUN458834 QKR458832:QKR458834 QAV458832:QAV458834 PQZ458832:PQZ458834 PHD458832:PHD458834 OXH458832:OXH458834 ONL458832:ONL458834 ODP458832:ODP458834 NTT458832:NTT458834 NJX458832:NJX458834 NAB458832:NAB458834 MQF458832:MQF458834 MGJ458832:MGJ458834 LWN458832:LWN458834 LMR458832:LMR458834 LCV458832:LCV458834 KSZ458832:KSZ458834 KJD458832:KJD458834 JZH458832:JZH458834 JPL458832:JPL458834 JFP458832:JFP458834 IVT458832:IVT458834 ILX458832:ILX458834 ICB458832:ICB458834 HSF458832:HSF458834 HIJ458832:HIJ458834 GYN458832:GYN458834 GOR458832:GOR458834 GEV458832:GEV458834 FUZ458832:FUZ458834 FLD458832:FLD458834 FBH458832:FBH458834 ERL458832:ERL458834 EHP458832:EHP458834 DXT458832:DXT458834 DNX458832:DNX458834 DEB458832:DEB458834 CUF458832:CUF458834 CKJ458832:CKJ458834 CAN458832:CAN458834 BQR458832:BQR458834 BGV458832:BGV458834 AWZ458832:AWZ458834 AND458832:AND458834 ADH458832:ADH458834 TL458832:TL458834 JP458832:JP458834 WWB393296:WWB393298 WMF393296:WMF393298 WCJ393296:WCJ393298 VSN393296:VSN393298 VIR393296:VIR393298 UYV393296:UYV393298 UOZ393296:UOZ393298 UFD393296:UFD393298 TVH393296:TVH393298 TLL393296:TLL393298 TBP393296:TBP393298 SRT393296:SRT393298 SHX393296:SHX393298 RYB393296:RYB393298 ROF393296:ROF393298 REJ393296:REJ393298 QUN393296:QUN393298 QKR393296:QKR393298 QAV393296:QAV393298 PQZ393296:PQZ393298 PHD393296:PHD393298 OXH393296:OXH393298 ONL393296:ONL393298 ODP393296:ODP393298 NTT393296:NTT393298 NJX393296:NJX393298 NAB393296:NAB393298 MQF393296:MQF393298 MGJ393296:MGJ393298 LWN393296:LWN393298 LMR393296:LMR393298 LCV393296:LCV393298 KSZ393296:KSZ393298 KJD393296:KJD393298 JZH393296:JZH393298 JPL393296:JPL393298 JFP393296:JFP393298 IVT393296:IVT393298 ILX393296:ILX393298 ICB393296:ICB393298 HSF393296:HSF393298 HIJ393296:HIJ393298 GYN393296:GYN393298 GOR393296:GOR393298 GEV393296:GEV393298 FUZ393296:FUZ393298 FLD393296:FLD393298 FBH393296:FBH393298 ERL393296:ERL393298 EHP393296:EHP393298 DXT393296:DXT393298 DNX393296:DNX393298 DEB393296:DEB393298 CUF393296:CUF393298 CKJ393296:CKJ393298 CAN393296:CAN393298 BQR393296:BQR393298 BGV393296:BGV393298 AWZ393296:AWZ393298 AND393296:AND393298 ADH393296:ADH393298 TL393296:TL393298 JP393296:JP393298 WWB327760:WWB327762 WMF327760:WMF327762 WCJ327760:WCJ327762 VSN327760:VSN327762 VIR327760:VIR327762 UYV327760:UYV327762 UOZ327760:UOZ327762 UFD327760:UFD327762 TVH327760:TVH327762 TLL327760:TLL327762 TBP327760:TBP327762 SRT327760:SRT327762 SHX327760:SHX327762 RYB327760:RYB327762 ROF327760:ROF327762 REJ327760:REJ327762 QUN327760:QUN327762 QKR327760:QKR327762 QAV327760:QAV327762 PQZ327760:PQZ327762 PHD327760:PHD327762 OXH327760:OXH327762 ONL327760:ONL327762 ODP327760:ODP327762 NTT327760:NTT327762 NJX327760:NJX327762 NAB327760:NAB327762 MQF327760:MQF327762 MGJ327760:MGJ327762 LWN327760:LWN327762 LMR327760:LMR327762 LCV327760:LCV327762 KSZ327760:KSZ327762 KJD327760:KJD327762 JZH327760:JZH327762 JPL327760:JPL327762 JFP327760:JFP327762 IVT327760:IVT327762 ILX327760:ILX327762 ICB327760:ICB327762 HSF327760:HSF327762 HIJ327760:HIJ327762 GYN327760:GYN327762 GOR327760:GOR327762 GEV327760:GEV327762 FUZ327760:FUZ327762 FLD327760:FLD327762 FBH327760:FBH327762 ERL327760:ERL327762 EHP327760:EHP327762 DXT327760:DXT327762 DNX327760:DNX327762 DEB327760:DEB327762 CUF327760:CUF327762 CKJ327760:CKJ327762 CAN327760:CAN327762 BQR327760:BQR327762 BGV327760:BGV327762 AWZ327760:AWZ327762 AND327760:AND327762 ADH327760:ADH327762 TL327760:TL327762 JP327760:JP327762 WWB262224:WWB262226 WMF262224:WMF262226 WCJ262224:WCJ262226 VSN262224:VSN262226 VIR262224:VIR262226 UYV262224:UYV262226 UOZ262224:UOZ262226 UFD262224:UFD262226 TVH262224:TVH262226 TLL262224:TLL262226 TBP262224:TBP262226 SRT262224:SRT262226 SHX262224:SHX262226 RYB262224:RYB262226 ROF262224:ROF262226 REJ262224:REJ262226 QUN262224:QUN262226 QKR262224:QKR262226 QAV262224:QAV262226 PQZ262224:PQZ262226 PHD262224:PHD262226 OXH262224:OXH262226 ONL262224:ONL262226 ODP262224:ODP262226 NTT262224:NTT262226 NJX262224:NJX262226 NAB262224:NAB262226 MQF262224:MQF262226 MGJ262224:MGJ262226 LWN262224:LWN262226 LMR262224:LMR262226 LCV262224:LCV262226 KSZ262224:KSZ262226 KJD262224:KJD262226 JZH262224:JZH262226 JPL262224:JPL262226 JFP262224:JFP262226 IVT262224:IVT262226 ILX262224:ILX262226 ICB262224:ICB262226 HSF262224:HSF262226 HIJ262224:HIJ262226 GYN262224:GYN262226 GOR262224:GOR262226 GEV262224:GEV262226 FUZ262224:FUZ262226 FLD262224:FLD262226 FBH262224:FBH262226 ERL262224:ERL262226 EHP262224:EHP262226 DXT262224:DXT262226 DNX262224:DNX262226 DEB262224:DEB262226 CUF262224:CUF262226 CKJ262224:CKJ262226 CAN262224:CAN262226 BQR262224:BQR262226 BGV262224:BGV262226 AWZ262224:AWZ262226 AND262224:AND262226 ADH262224:ADH262226 TL262224:TL262226 JP262224:JP262226 WWB196688:WWB196690 WMF196688:WMF196690 WCJ196688:WCJ196690 VSN196688:VSN196690 VIR196688:VIR196690 UYV196688:UYV196690 UOZ196688:UOZ196690 UFD196688:UFD196690 TVH196688:TVH196690 TLL196688:TLL196690 TBP196688:TBP196690 SRT196688:SRT196690 SHX196688:SHX196690 RYB196688:RYB196690 ROF196688:ROF196690 REJ196688:REJ196690 QUN196688:QUN196690 QKR196688:QKR196690 QAV196688:QAV196690 PQZ196688:PQZ196690 PHD196688:PHD196690 OXH196688:OXH196690 ONL196688:ONL196690 ODP196688:ODP196690 NTT196688:NTT196690 NJX196688:NJX196690 NAB196688:NAB196690 MQF196688:MQF196690 MGJ196688:MGJ196690 LWN196688:LWN196690 LMR196688:LMR196690 LCV196688:LCV196690 KSZ196688:KSZ196690 KJD196688:KJD196690 JZH196688:JZH196690 JPL196688:JPL196690 JFP196688:JFP196690 IVT196688:IVT196690 ILX196688:ILX196690 ICB196688:ICB196690 HSF196688:HSF196690 HIJ196688:HIJ196690 GYN196688:GYN196690 GOR196688:GOR196690 GEV196688:GEV196690 FUZ196688:FUZ196690 FLD196688:FLD196690 FBH196688:FBH196690 ERL196688:ERL196690 EHP196688:EHP196690 DXT196688:DXT196690 DNX196688:DNX196690 DEB196688:DEB196690 CUF196688:CUF196690 CKJ196688:CKJ196690 CAN196688:CAN196690 BQR196688:BQR196690 BGV196688:BGV196690 AWZ196688:AWZ196690 AND196688:AND196690 ADH196688:ADH196690 TL196688:TL196690 JP196688:JP196690 WWB131152:WWB131154 WMF131152:WMF131154 WCJ131152:WCJ131154 VSN131152:VSN131154 VIR131152:VIR131154 UYV131152:UYV131154 UOZ131152:UOZ131154 UFD131152:UFD131154 TVH131152:TVH131154 TLL131152:TLL131154 TBP131152:TBP131154 SRT131152:SRT131154 SHX131152:SHX131154 RYB131152:RYB131154 ROF131152:ROF131154 REJ131152:REJ131154 QUN131152:QUN131154 QKR131152:QKR131154 QAV131152:QAV131154 PQZ131152:PQZ131154 PHD131152:PHD131154 OXH131152:OXH131154 ONL131152:ONL131154 ODP131152:ODP131154 NTT131152:NTT131154 NJX131152:NJX131154 NAB131152:NAB131154 MQF131152:MQF131154 MGJ131152:MGJ131154 LWN131152:LWN131154 LMR131152:LMR131154 LCV131152:LCV131154 KSZ131152:KSZ131154 KJD131152:KJD131154 JZH131152:JZH131154 JPL131152:JPL131154 JFP131152:JFP131154 IVT131152:IVT131154 ILX131152:ILX131154 ICB131152:ICB131154 HSF131152:HSF131154 HIJ131152:HIJ131154 GYN131152:GYN131154 GOR131152:GOR131154 GEV131152:GEV131154 FUZ131152:FUZ131154 FLD131152:FLD131154 FBH131152:FBH131154 ERL131152:ERL131154 EHP131152:EHP131154 DXT131152:DXT131154 DNX131152:DNX131154 DEB131152:DEB131154 CUF131152:CUF131154 CKJ131152:CKJ131154 CAN131152:CAN131154 BQR131152:BQR131154 BGV131152:BGV131154 AWZ131152:AWZ131154 AND131152:AND131154 ADH131152:ADH131154 TL131152:TL131154 JP131152:JP131154 WWB65616:WWB65618 WMF65616:WMF65618 WCJ65616:WCJ65618 VSN65616:VSN65618 VIR65616:VIR65618 UYV65616:UYV65618 UOZ65616:UOZ65618 UFD65616:UFD65618 TVH65616:TVH65618 TLL65616:TLL65618 TBP65616:TBP65618 SRT65616:SRT65618 SHX65616:SHX65618 RYB65616:RYB65618 ROF65616:ROF65618 REJ65616:REJ65618 QUN65616:QUN65618 QKR65616:QKR65618 QAV65616:QAV65618 PQZ65616:PQZ65618 PHD65616:PHD65618 OXH65616:OXH65618 ONL65616:ONL65618 ODP65616:ODP65618 NTT65616:NTT65618 NJX65616:NJX65618 NAB65616:NAB65618 MQF65616:MQF65618 MGJ65616:MGJ65618 LWN65616:LWN65618 LMR65616:LMR65618 LCV65616:LCV65618 KSZ65616:KSZ65618 KJD65616:KJD65618 JZH65616:JZH65618 JPL65616:JPL65618 JFP65616:JFP65618 IVT65616:IVT65618 ILX65616:ILX65618 ICB65616:ICB65618 HSF65616:HSF65618 HIJ65616:HIJ65618 GYN65616:GYN65618 GOR65616:GOR65618 GEV65616:GEV65618 FUZ65616:FUZ65618 FLD65616:FLD65618 FBH65616:FBH65618 ERL65616:ERL65618 EHP65616:EHP65618 DXT65616:DXT65618 DNX65616:DNX65618 DEB65616:DEB65618 CUF65616:CUF65618 CKJ65616:CKJ65618 CAN65616:CAN65618 BQR65616:BQR65618 BGV65616:BGV65618 AWZ65616:AWZ65618 AND65616:AND65618 ADH65616:ADH65618 TL65616:TL65618 JP65616:JP65618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AG91 AG65616:AS65618 AG983120:AS983122 AG917584:AS917586 AG852048:AS852050 AG786512:AS786514 AG720976:AS720978 AG655440:AS655442 AG589904:AS589906 AG524368:AS524370 AG458832:AS458834 AG393296:AS393298 AG327760:AS327762 AG262224:AS262226 AG196688:AS196690 AG131152:AS131154 AT91:AU91 AT93:AU93">
      <formula1>32</formula1>
      <formula2>32</formula2>
    </dataValidation>
    <dataValidation allowBlank="1" showErrorMessage="1" prompt="Divulgación de aspectos normativos generales e individuales sobre el alcance de los contratos de concesión 4G." sqref="W50 WVQ983091 WLU983091 WBY983091 VSC983091 VIG983091 UYK983091 UOO983091 UES983091 TUW983091 TLA983091 TBE983091 SRI983091 SHM983091 RXQ983091 RNU983091 RDY983091 QUC983091 QKG983091 QAK983091 PQO983091 PGS983091 OWW983091 ONA983091 ODE983091 NTI983091 NJM983091 MZQ983091 MPU983091 MFY983091 LWC983091 LMG983091 LCK983091 KSO983091 KIS983091 JYW983091 JPA983091 JFE983091 IVI983091 ILM983091 IBQ983091 HRU983091 HHY983091 GYC983091 GOG983091 GEK983091 FUO983091 FKS983091 FAW983091 ERA983091 EHE983091 DXI983091 DNM983091 DDQ983091 CTU983091 CJY983091 CAC983091 BQG983091 BGK983091 AWO983091 AMS983091 ACW983091 TA983091 JE983091 W983091 WVQ917555 WLU917555 WBY917555 VSC917555 VIG917555 UYK917555 UOO917555 UES917555 TUW917555 TLA917555 TBE917555 SRI917555 SHM917555 RXQ917555 RNU917555 RDY917555 QUC917555 QKG917555 QAK917555 PQO917555 PGS917555 OWW917555 ONA917555 ODE917555 NTI917555 NJM917555 MZQ917555 MPU917555 MFY917555 LWC917555 LMG917555 LCK917555 KSO917555 KIS917555 JYW917555 JPA917555 JFE917555 IVI917555 ILM917555 IBQ917555 HRU917555 HHY917555 GYC917555 GOG917555 GEK917555 FUO917555 FKS917555 FAW917555 ERA917555 EHE917555 DXI917555 DNM917555 DDQ917555 CTU917555 CJY917555 CAC917555 BQG917555 BGK917555 AWO917555 AMS917555 ACW917555 TA917555 JE917555 W917555 WVQ852019 WLU852019 WBY852019 VSC852019 VIG852019 UYK852019 UOO852019 UES852019 TUW852019 TLA852019 TBE852019 SRI852019 SHM852019 RXQ852019 RNU852019 RDY852019 QUC852019 QKG852019 QAK852019 PQO852019 PGS852019 OWW852019 ONA852019 ODE852019 NTI852019 NJM852019 MZQ852019 MPU852019 MFY852019 LWC852019 LMG852019 LCK852019 KSO852019 KIS852019 JYW852019 JPA852019 JFE852019 IVI852019 ILM852019 IBQ852019 HRU852019 HHY852019 GYC852019 GOG852019 GEK852019 FUO852019 FKS852019 FAW852019 ERA852019 EHE852019 DXI852019 DNM852019 DDQ852019 CTU852019 CJY852019 CAC852019 BQG852019 BGK852019 AWO852019 AMS852019 ACW852019 TA852019 JE852019 W852019 WVQ786483 WLU786483 WBY786483 VSC786483 VIG786483 UYK786483 UOO786483 UES786483 TUW786483 TLA786483 TBE786483 SRI786483 SHM786483 RXQ786483 RNU786483 RDY786483 QUC786483 QKG786483 QAK786483 PQO786483 PGS786483 OWW786483 ONA786483 ODE786483 NTI786483 NJM786483 MZQ786483 MPU786483 MFY786483 LWC786483 LMG786483 LCK786483 KSO786483 KIS786483 JYW786483 JPA786483 JFE786483 IVI786483 ILM786483 IBQ786483 HRU786483 HHY786483 GYC786483 GOG786483 GEK786483 FUO786483 FKS786483 FAW786483 ERA786483 EHE786483 DXI786483 DNM786483 DDQ786483 CTU786483 CJY786483 CAC786483 BQG786483 BGK786483 AWO786483 AMS786483 ACW786483 TA786483 JE786483 W786483 WVQ720947 WLU720947 WBY720947 VSC720947 VIG720947 UYK720947 UOO720947 UES720947 TUW720947 TLA720947 TBE720947 SRI720947 SHM720947 RXQ720947 RNU720947 RDY720947 QUC720947 QKG720947 QAK720947 PQO720947 PGS720947 OWW720947 ONA720947 ODE720947 NTI720947 NJM720947 MZQ720947 MPU720947 MFY720947 LWC720947 LMG720947 LCK720947 KSO720947 KIS720947 JYW720947 JPA720947 JFE720947 IVI720947 ILM720947 IBQ720947 HRU720947 HHY720947 GYC720947 GOG720947 GEK720947 FUO720947 FKS720947 FAW720947 ERA720947 EHE720947 DXI720947 DNM720947 DDQ720947 CTU720947 CJY720947 CAC720947 BQG720947 BGK720947 AWO720947 AMS720947 ACW720947 TA720947 JE720947 W720947 WVQ655411 WLU655411 WBY655411 VSC655411 VIG655411 UYK655411 UOO655411 UES655411 TUW655411 TLA655411 TBE655411 SRI655411 SHM655411 RXQ655411 RNU655411 RDY655411 QUC655411 QKG655411 QAK655411 PQO655411 PGS655411 OWW655411 ONA655411 ODE655411 NTI655411 NJM655411 MZQ655411 MPU655411 MFY655411 LWC655411 LMG655411 LCK655411 KSO655411 KIS655411 JYW655411 JPA655411 JFE655411 IVI655411 ILM655411 IBQ655411 HRU655411 HHY655411 GYC655411 GOG655411 GEK655411 FUO655411 FKS655411 FAW655411 ERA655411 EHE655411 DXI655411 DNM655411 DDQ655411 CTU655411 CJY655411 CAC655411 BQG655411 BGK655411 AWO655411 AMS655411 ACW655411 TA655411 JE655411 W655411 WVQ589875 WLU589875 WBY589875 VSC589875 VIG589875 UYK589875 UOO589875 UES589875 TUW589875 TLA589875 TBE589875 SRI589875 SHM589875 RXQ589875 RNU589875 RDY589875 QUC589875 QKG589875 QAK589875 PQO589875 PGS589875 OWW589875 ONA589875 ODE589875 NTI589875 NJM589875 MZQ589875 MPU589875 MFY589875 LWC589875 LMG589875 LCK589875 KSO589875 KIS589875 JYW589875 JPA589875 JFE589875 IVI589875 ILM589875 IBQ589875 HRU589875 HHY589875 GYC589875 GOG589875 GEK589875 FUO589875 FKS589875 FAW589875 ERA589875 EHE589875 DXI589875 DNM589875 DDQ589875 CTU589875 CJY589875 CAC589875 BQG589875 BGK589875 AWO589875 AMS589875 ACW589875 TA589875 JE589875 W589875 WVQ524339 WLU524339 WBY524339 VSC524339 VIG524339 UYK524339 UOO524339 UES524339 TUW524339 TLA524339 TBE524339 SRI524339 SHM524339 RXQ524339 RNU524339 RDY524339 QUC524339 QKG524339 QAK524339 PQO524339 PGS524339 OWW524339 ONA524339 ODE524339 NTI524339 NJM524339 MZQ524339 MPU524339 MFY524339 LWC524339 LMG524339 LCK524339 KSO524339 KIS524339 JYW524339 JPA524339 JFE524339 IVI524339 ILM524339 IBQ524339 HRU524339 HHY524339 GYC524339 GOG524339 GEK524339 FUO524339 FKS524339 FAW524339 ERA524339 EHE524339 DXI524339 DNM524339 DDQ524339 CTU524339 CJY524339 CAC524339 BQG524339 BGK524339 AWO524339 AMS524339 ACW524339 TA524339 JE524339 W524339 WVQ458803 WLU458803 WBY458803 VSC458803 VIG458803 UYK458803 UOO458803 UES458803 TUW458803 TLA458803 TBE458803 SRI458803 SHM458803 RXQ458803 RNU458803 RDY458803 QUC458803 QKG458803 QAK458803 PQO458803 PGS458803 OWW458803 ONA458803 ODE458803 NTI458803 NJM458803 MZQ458803 MPU458803 MFY458803 LWC458803 LMG458803 LCK458803 KSO458803 KIS458803 JYW458803 JPA458803 JFE458803 IVI458803 ILM458803 IBQ458803 HRU458803 HHY458803 GYC458803 GOG458803 GEK458803 FUO458803 FKS458803 FAW458803 ERA458803 EHE458803 DXI458803 DNM458803 DDQ458803 CTU458803 CJY458803 CAC458803 BQG458803 BGK458803 AWO458803 AMS458803 ACW458803 TA458803 JE458803 W458803 WVQ393267 WLU393267 WBY393267 VSC393267 VIG393267 UYK393267 UOO393267 UES393267 TUW393267 TLA393267 TBE393267 SRI393267 SHM393267 RXQ393267 RNU393267 RDY393267 QUC393267 QKG393267 QAK393267 PQO393267 PGS393267 OWW393267 ONA393267 ODE393267 NTI393267 NJM393267 MZQ393267 MPU393267 MFY393267 LWC393267 LMG393267 LCK393267 KSO393267 KIS393267 JYW393267 JPA393267 JFE393267 IVI393267 ILM393267 IBQ393267 HRU393267 HHY393267 GYC393267 GOG393267 GEK393267 FUO393267 FKS393267 FAW393267 ERA393267 EHE393267 DXI393267 DNM393267 DDQ393267 CTU393267 CJY393267 CAC393267 BQG393267 BGK393267 AWO393267 AMS393267 ACW393267 TA393267 JE393267 W393267 WVQ327731 WLU327731 WBY327731 VSC327731 VIG327731 UYK327731 UOO327731 UES327731 TUW327731 TLA327731 TBE327731 SRI327731 SHM327731 RXQ327731 RNU327731 RDY327731 QUC327731 QKG327731 QAK327731 PQO327731 PGS327731 OWW327731 ONA327731 ODE327731 NTI327731 NJM327731 MZQ327731 MPU327731 MFY327731 LWC327731 LMG327731 LCK327731 KSO327731 KIS327731 JYW327731 JPA327731 JFE327731 IVI327731 ILM327731 IBQ327731 HRU327731 HHY327731 GYC327731 GOG327731 GEK327731 FUO327731 FKS327731 FAW327731 ERA327731 EHE327731 DXI327731 DNM327731 DDQ327731 CTU327731 CJY327731 CAC327731 BQG327731 BGK327731 AWO327731 AMS327731 ACW327731 TA327731 JE327731 W327731 WVQ262195 WLU262195 WBY262195 VSC262195 VIG262195 UYK262195 UOO262195 UES262195 TUW262195 TLA262195 TBE262195 SRI262195 SHM262195 RXQ262195 RNU262195 RDY262195 QUC262195 QKG262195 QAK262195 PQO262195 PGS262195 OWW262195 ONA262195 ODE262195 NTI262195 NJM262195 MZQ262195 MPU262195 MFY262195 LWC262195 LMG262195 LCK262195 KSO262195 KIS262195 JYW262195 JPA262195 JFE262195 IVI262195 ILM262195 IBQ262195 HRU262195 HHY262195 GYC262195 GOG262195 GEK262195 FUO262195 FKS262195 FAW262195 ERA262195 EHE262195 DXI262195 DNM262195 DDQ262195 CTU262195 CJY262195 CAC262195 BQG262195 BGK262195 AWO262195 AMS262195 ACW262195 TA262195 JE262195 W262195 WVQ196659 WLU196659 WBY196659 VSC196659 VIG196659 UYK196659 UOO196659 UES196659 TUW196659 TLA196659 TBE196659 SRI196659 SHM196659 RXQ196659 RNU196659 RDY196659 QUC196659 QKG196659 QAK196659 PQO196659 PGS196659 OWW196659 ONA196659 ODE196659 NTI196659 NJM196659 MZQ196659 MPU196659 MFY196659 LWC196659 LMG196659 LCK196659 KSO196659 KIS196659 JYW196659 JPA196659 JFE196659 IVI196659 ILM196659 IBQ196659 HRU196659 HHY196659 GYC196659 GOG196659 GEK196659 FUO196659 FKS196659 FAW196659 ERA196659 EHE196659 DXI196659 DNM196659 DDQ196659 CTU196659 CJY196659 CAC196659 BQG196659 BGK196659 AWO196659 AMS196659 ACW196659 TA196659 JE196659 W196659 WVQ131123 WLU131123 WBY131123 VSC131123 VIG131123 UYK131123 UOO131123 UES131123 TUW131123 TLA131123 TBE131123 SRI131123 SHM131123 RXQ131123 RNU131123 RDY131123 QUC131123 QKG131123 QAK131123 PQO131123 PGS131123 OWW131123 ONA131123 ODE131123 NTI131123 NJM131123 MZQ131123 MPU131123 MFY131123 LWC131123 LMG131123 LCK131123 KSO131123 KIS131123 JYW131123 JPA131123 JFE131123 IVI131123 ILM131123 IBQ131123 HRU131123 HHY131123 GYC131123 GOG131123 GEK131123 FUO131123 FKS131123 FAW131123 ERA131123 EHE131123 DXI131123 DNM131123 DDQ131123 CTU131123 CJY131123 CAC131123 BQG131123 BGK131123 AWO131123 AMS131123 ACW131123 TA131123 JE131123 W131123 WVQ65587 WLU65587 WBY65587 VSC65587 VIG65587 UYK65587 UOO65587 UES65587 TUW65587 TLA65587 TBE65587 SRI65587 SHM65587 RXQ65587 RNU65587 RDY65587 QUC65587 QKG65587 QAK65587 PQO65587 PGS65587 OWW65587 ONA65587 ODE65587 NTI65587 NJM65587 MZQ65587 MPU65587 MFY65587 LWC65587 LMG65587 LCK65587 KSO65587 KIS65587 JYW65587 JPA65587 JFE65587 IVI65587 ILM65587 IBQ65587 HRU65587 HHY65587 GYC65587 GOG65587 GEK65587 FUO65587 FKS65587 FAW65587 ERA65587 EHE65587 DXI65587 DNM65587 DDQ65587 CTU65587 CJY65587 CAC65587 BQG65587 BGK65587 AWO65587 AMS65587 ACW65587 TA65587 JE65587 W65587 WVQ50 WLU50 WBY50 VSC50 VIG50 UYK50 UOO50 UES50 TUW50 TLA50 TBE50 SRI50 SHM50 RXQ50 RNU50 RDY50 QUC50 QKG50 QAK50 PQO50 PGS50 OWW50 ONA50 ODE50 NTI50 NJM50 MZQ50 MPU50 MFY50 LWC50 LMG50 LCK50 KSO50 KIS50 JYW50 JPA50 JFE50 IVI50 ILM50 IBQ50 HRU50 HHY50 GYC50 GOG50 GEK50 FUO50 FKS50 FAW50 ERA50 EHE50 DXI50 DNM50 DDQ50 CTU50 CJY50 CAC50 BQG50 BGK50 AWO50 AMS50 ACW50 TA50 JE50"/>
    <dataValidation allowBlank="1" showErrorMessage="1" prompt="El dia 7 de marzo se remitió a los funcionarios y contratistas el documento de capacitacion sobre transporte fluvial" sqref="JE47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W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W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W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W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W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W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W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W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W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W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W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W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W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W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W65584 WVQ47 WLU47 WBY47 VSC47 VIG47 UYK47 UOO47 UES47 TUW47 TLA47 TBE47 SRI47 SHM47 RXQ47 RNU47 RDY47 QUC47 QKG47 QAK47 PQO47 PGS47 OWW47 ONA47 ODE47 NTI47 NJM47 MZQ47 MPU47 MFY47 LWC47 LMG47 LCK47 KSO47 KIS47 JYW47 JPA47 JFE47 IVI47 ILM47 IBQ47 HRU47 HHY47 GYC47 GOG47 GEK47 FUO47 FKS47 FAW47 ERA47 EHE47 DXI47 DNM47 DDQ47 CTU47 CJY47 CAC47 BQG47 BGK47 AWO47 AMS47 ACW47 TA47 W47"/>
    <dataValidation allowBlank="1" showErrorMessage="1" prompt="El 18 de marzo se capacitó a la empresa ATP Transportes con aclaraciones a la circular 11 del 2011" sqref="WVQ983085 WLU983085 WBY983085 VSC983085 VIG983085 UYK983085 UOO983085 UES983085 TUW983085 TLA983085 TBE983085 SRI983085 SHM983085 RXQ983085 RNU983085 RDY983085 QUC983085 QKG983085 QAK983085 PQO983085 PGS983085 OWW983085 ONA983085 ODE983085 NTI983085 NJM983085 MZQ983085 MPU983085 MFY983085 LWC983085 LMG983085 LCK983085 KSO983085 KIS983085 JYW983085 JPA983085 JFE983085 IVI983085 ILM983085 IBQ983085 HRU983085 HHY983085 GYC983085 GOG983085 GEK983085 FUO983085 FKS983085 FAW983085 ERA983085 EHE983085 DXI983085 DNM983085 DDQ983085 CTU983085 CJY983085 CAC983085 BQG983085 BGK983085 AWO983085 AMS983085 ACW983085 TA983085 JE983085 W983085 WVQ917549 WLU917549 WBY917549 VSC917549 VIG917549 UYK917549 UOO917549 UES917549 TUW917549 TLA917549 TBE917549 SRI917549 SHM917549 RXQ917549 RNU917549 RDY917549 QUC917549 QKG917549 QAK917549 PQO917549 PGS917549 OWW917549 ONA917549 ODE917549 NTI917549 NJM917549 MZQ917549 MPU917549 MFY917549 LWC917549 LMG917549 LCK917549 KSO917549 KIS917549 JYW917549 JPA917549 JFE917549 IVI917549 ILM917549 IBQ917549 HRU917549 HHY917549 GYC917549 GOG917549 GEK917549 FUO917549 FKS917549 FAW917549 ERA917549 EHE917549 DXI917549 DNM917549 DDQ917549 CTU917549 CJY917549 CAC917549 BQG917549 BGK917549 AWO917549 AMS917549 ACW917549 TA917549 JE917549 W917549 WVQ852013 WLU852013 WBY852013 VSC852013 VIG852013 UYK852013 UOO852013 UES852013 TUW852013 TLA852013 TBE852013 SRI852013 SHM852013 RXQ852013 RNU852013 RDY852013 QUC852013 QKG852013 QAK852013 PQO852013 PGS852013 OWW852013 ONA852013 ODE852013 NTI852013 NJM852013 MZQ852013 MPU852013 MFY852013 LWC852013 LMG852013 LCK852013 KSO852013 KIS852013 JYW852013 JPA852013 JFE852013 IVI852013 ILM852013 IBQ852013 HRU852013 HHY852013 GYC852013 GOG852013 GEK852013 FUO852013 FKS852013 FAW852013 ERA852013 EHE852013 DXI852013 DNM852013 DDQ852013 CTU852013 CJY852013 CAC852013 BQG852013 BGK852013 AWO852013 AMS852013 ACW852013 TA852013 JE852013 W852013 WVQ786477 WLU786477 WBY786477 VSC786477 VIG786477 UYK786477 UOO786477 UES786477 TUW786477 TLA786477 TBE786477 SRI786477 SHM786477 RXQ786477 RNU786477 RDY786477 QUC786477 QKG786477 QAK786477 PQO786477 PGS786477 OWW786477 ONA786477 ODE786477 NTI786477 NJM786477 MZQ786477 MPU786477 MFY786477 LWC786477 LMG786477 LCK786477 KSO786477 KIS786477 JYW786477 JPA786477 JFE786477 IVI786477 ILM786477 IBQ786477 HRU786477 HHY786477 GYC786477 GOG786477 GEK786477 FUO786477 FKS786477 FAW786477 ERA786477 EHE786477 DXI786477 DNM786477 DDQ786477 CTU786477 CJY786477 CAC786477 BQG786477 BGK786477 AWO786477 AMS786477 ACW786477 TA786477 JE786477 W786477 WVQ720941 WLU720941 WBY720941 VSC720941 VIG720941 UYK720941 UOO720941 UES720941 TUW720941 TLA720941 TBE720941 SRI720941 SHM720941 RXQ720941 RNU720941 RDY720941 QUC720941 QKG720941 QAK720941 PQO720941 PGS720941 OWW720941 ONA720941 ODE720941 NTI720941 NJM720941 MZQ720941 MPU720941 MFY720941 LWC720941 LMG720941 LCK720941 KSO720941 KIS720941 JYW720941 JPA720941 JFE720941 IVI720941 ILM720941 IBQ720941 HRU720941 HHY720941 GYC720941 GOG720941 GEK720941 FUO720941 FKS720941 FAW720941 ERA720941 EHE720941 DXI720941 DNM720941 DDQ720941 CTU720941 CJY720941 CAC720941 BQG720941 BGK720941 AWO720941 AMS720941 ACW720941 TA720941 JE720941 W720941 WVQ655405 WLU655405 WBY655405 VSC655405 VIG655405 UYK655405 UOO655405 UES655405 TUW655405 TLA655405 TBE655405 SRI655405 SHM655405 RXQ655405 RNU655405 RDY655405 QUC655405 QKG655405 QAK655405 PQO655405 PGS655405 OWW655405 ONA655405 ODE655405 NTI655405 NJM655405 MZQ655405 MPU655405 MFY655405 LWC655405 LMG655405 LCK655405 KSO655405 KIS655405 JYW655405 JPA655405 JFE655405 IVI655405 ILM655405 IBQ655405 HRU655405 HHY655405 GYC655405 GOG655405 GEK655405 FUO655405 FKS655405 FAW655405 ERA655405 EHE655405 DXI655405 DNM655405 DDQ655405 CTU655405 CJY655405 CAC655405 BQG655405 BGK655405 AWO655405 AMS655405 ACW655405 TA655405 JE655405 W655405 WVQ589869 WLU589869 WBY589869 VSC589869 VIG589869 UYK589869 UOO589869 UES589869 TUW589869 TLA589869 TBE589869 SRI589869 SHM589869 RXQ589869 RNU589869 RDY589869 QUC589869 QKG589869 QAK589869 PQO589869 PGS589869 OWW589869 ONA589869 ODE589869 NTI589869 NJM589869 MZQ589869 MPU589869 MFY589869 LWC589869 LMG589869 LCK589869 KSO589869 KIS589869 JYW589869 JPA589869 JFE589869 IVI589869 ILM589869 IBQ589869 HRU589869 HHY589869 GYC589869 GOG589869 GEK589869 FUO589869 FKS589869 FAW589869 ERA589869 EHE589869 DXI589869 DNM589869 DDQ589869 CTU589869 CJY589869 CAC589869 BQG589869 BGK589869 AWO589869 AMS589869 ACW589869 TA589869 JE589869 W589869 WVQ524333 WLU524333 WBY524333 VSC524333 VIG524333 UYK524333 UOO524333 UES524333 TUW524333 TLA524333 TBE524333 SRI524333 SHM524333 RXQ524333 RNU524333 RDY524333 QUC524333 QKG524333 QAK524333 PQO524333 PGS524333 OWW524333 ONA524333 ODE524333 NTI524333 NJM524333 MZQ524333 MPU524333 MFY524333 LWC524333 LMG524333 LCK524333 KSO524333 KIS524333 JYW524333 JPA524333 JFE524333 IVI524333 ILM524333 IBQ524333 HRU524333 HHY524333 GYC524333 GOG524333 GEK524333 FUO524333 FKS524333 FAW524333 ERA524333 EHE524333 DXI524333 DNM524333 DDQ524333 CTU524333 CJY524333 CAC524333 BQG524333 BGK524333 AWO524333 AMS524333 ACW524333 TA524333 JE524333 W524333 WVQ458797 WLU458797 WBY458797 VSC458797 VIG458797 UYK458797 UOO458797 UES458797 TUW458797 TLA458797 TBE458797 SRI458797 SHM458797 RXQ458797 RNU458797 RDY458797 QUC458797 QKG458797 QAK458797 PQO458797 PGS458797 OWW458797 ONA458797 ODE458797 NTI458797 NJM458797 MZQ458797 MPU458797 MFY458797 LWC458797 LMG458797 LCK458797 KSO458797 KIS458797 JYW458797 JPA458797 JFE458797 IVI458797 ILM458797 IBQ458797 HRU458797 HHY458797 GYC458797 GOG458797 GEK458797 FUO458797 FKS458797 FAW458797 ERA458797 EHE458797 DXI458797 DNM458797 DDQ458797 CTU458797 CJY458797 CAC458797 BQG458797 BGK458797 AWO458797 AMS458797 ACW458797 TA458797 JE458797 W458797 WVQ393261 WLU393261 WBY393261 VSC393261 VIG393261 UYK393261 UOO393261 UES393261 TUW393261 TLA393261 TBE393261 SRI393261 SHM393261 RXQ393261 RNU393261 RDY393261 QUC393261 QKG393261 QAK393261 PQO393261 PGS393261 OWW393261 ONA393261 ODE393261 NTI393261 NJM393261 MZQ393261 MPU393261 MFY393261 LWC393261 LMG393261 LCK393261 KSO393261 KIS393261 JYW393261 JPA393261 JFE393261 IVI393261 ILM393261 IBQ393261 HRU393261 HHY393261 GYC393261 GOG393261 GEK393261 FUO393261 FKS393261 FAW393261 ERA393261 EHE393261 DXI393261 DNM393261 DDQ393261 CTU393261 CJY393261 CAC393261 BQG393261 BGK393261 AWO393261 AMS393261 ACW393261 TA393261 JE393261 W393261 WVQ327725 WLU327725 WBY327725 VSC327725 VIG327725 UYK327725 UOO327725 UES327725 TUW327725 TLA327725 TBE327725 SRI327725 SHM327725 RXQ327725 RNU327725 RDY327725 QUC327725 QKG327725 QAK327725 PQO327725 PGS327725 OWW327725 ONA327725 ODE327725 NTI327725 NJM327725 MZQ327725 MPU327725 MFY327725 LWC327725 LMG327725 LCK327725 KSO327725 KIS327725 JYW327725 JPA327725 JFE327725 IVI327725 ILM327725 IBQ327725 HRU327725 HHY327725 GYC327725 GOG327725 GEK327725 FUO327725 FKS327725 FAW327725 ERA327725 EHE327725 DXI327725 DNM327725 DDQ327725 CTU327725 CJY327725 CAC327725 BQG327725 BGK327725 AWO327725 AMS327725 ACW327725 TA327725 JE327725 W327725 WVQ262189 WLU262189 WBY262189 VSC262189 VIG262189 UYK262189 UOO262189 UES262189 TUW262189 TLA262189 TBE262189 SRI262189 SHM262189 RXQ262189 RNU262189 RDY262189 QUC262189 QKG262189 QAK262189 PQO262189 PGS262189 OWW262189 ONA262189 ODE262189 NTI262189 NJM262189 MZQ262189 MPU262189 MFY262189 LWC262189 LMG262189 LCK262189 KSO262189 KIS262189 JYW262189 JPA262189 JFE262189 IVI262189 ILM262189 IBQ262189 HRU262189 HHY262189 GYC262189 GOG262189 GEK262189 FUO262189 FKS262189 FAW262189 ERA262189 EHE262189 DXI262189 DNM262189 DDQ262189 CTU262189 CJY262189 CAC262189 BQG262189 BGK262189 AWO262189 AMS262189 ACW262189 TA262189 JE262189 W262189 WVQ196653 WLU196653 WBY196653 VSC196653 VIG196653 UYK196653 UOO196653 UES196653 TUW196653 TLA196653 TBE196653 SRI196653 SHM196653 RXQ196653 RNU196653 RDY196653 QUC196653 QKG196653 QAK196653 PQO196653 PGS196653 OWW196653 ONA196653 ODE196653 NTI196653 NJM196653 MZQ196653 MPU196653 MFY196653 LWC196653 LMG196653 LCK196653 KSO196653 KIS196653 JYW196653 JPA196653 JFE196653 IVI196653 ILM196653 IBQ196653 HRU196653 HHY196653 GYC196653 GOG196653 GEK196653 FUO196653 FKS196653 FAW196653 ERA196653 EHE196653 DXI196653 DNM196653 DDQ196653 CTU196653 CJY196653 CAC196653 BQG196653 BGK196653 AWO196653 AMS196653 ACW196653 TA196653 JE196653 W196653 WVQ131117 WLU131117 WBY131117 VSC131117 VIG131117 UYK131117 UOO131117 UES131117 TUW131117 TLA131117 TBE131117 SRI131117 SHM131117 RXQ131117 RNU131117 RDY131117 QUC131117 QKG131117 QAK131117 PQO131117 PGS131117 OWW131117 ONA131117 ODE131117 NTI131117 NJM131117 MZQ131117 MPU131117 MFY131117 LWC131117 LMG131117 LCK131117 KSO131117 KIS131117 JYW131117 JPA131117 JFE131117 IVI131117 ILM131117 IBQ131117 HRU131117 HHY131117 GYC131117 GOG131117 GEK131117 FUO131117 FKS131117 FAW131117 ERA131117 EHE131117 DXI131117 DNM131117 DDQ131117 CTU131117 CJY131117 CAC131117 BQG131117 BGK131117 AWO131117 AMS131117 ACW131117 TA131117 JE131117 W131117 WVQ65581 WLU65581 WBY65581 VSC65581 VIG65581 UYK65581 UOO65581 UES65581 TUW65581 TLA65581 TBE65581 SRI65581 SHM65581 RXQ65581 RNU65581 RDY65581 QUC65581 QKG65581 QAK65581 PQO65581 PGS65581 OWW65581 ONA65581 ODE65581 NTI65581 NJM65581 MZQ65581 MPU65581 MFY65581 LWC65581 LMG65581 LCK65581 KSO65581 KIS65581 JYW65581 JPA65581 JFE65581 IVI65581 ILM65581 IBQ65581 HRU65581 HHY65581 GYC65581 GOG65581 GEK65581 FUO65581 FKS65581 FAW65581 ERA65581 EHE65581 DXI65581 DNM65581 DDQ65581 CTU65581 CJY65581 CAC65581 BQG65581 BGK65581 AWO65581 AMS65581 ACW65581 TA65581 JE65581 W65581 WVQ44 WLU44 WBY44 VSC44 VIG44 UYK44 UOO44 UES44 TUW44 TLA44 TBE44 SRI44 SHM44 RXQ44 RNU44 RDY44 QUC44 QKG44 QAK44 PQO44 PGS44 OWW44 ONA44 ODE44 NTI44 NJM44 MZQ44 MPU44 MFY44 LWC44 LMG44 LCK44 KSO44 KIS44 JYW44 JPA44 JFE44 IVI44 ILM44 IBQ44 HRU44 HHY44 GYC44 GOG44 GEK44 FUO44 FKS44 FAW44 ERA44 EHE44 DXI44 DNM44 DDQ44 CTU44 CJY44 CAC44 BQG44 BGK44 AWO44 AMS44 ACW44 TA44 JE44"/>
    <dataValidation allowBlank="1" showErrorMessage="1" prompt="Se entregó de manera personalizada la información relacionada con las normas vigentes y obligaciones con la SPT a las Sociedades Concesionarias  Nuevo Cauca; Neiva-Espinal-Girardot;  nueva vía al mar COVIMAR y Pacífico 3." sqref="W41 WVQ983082 WLU983082 WBY983082 VSC983082 VIG983082 UYK983082 UOO983082 UES983082 TUW983082 TLA983082 TBE983082 SRI983082 SHM983082 RXQ983082 RNU983082 RDY983082 QUC983082 QKG983082 QAK983082 PQO983082 PGS983082 OWW983082 ONA983082 ODE983082 NTI983082 NJM983082 MZQ983082 MPU983082 MFY983082 LWC983082 LMG983082 LCK983082 KSO983082 KIS983082 JYW983082 JPA983082 JFE983082 IVI983082 ILM983082 IBQ983082 HRU983082 HHY983082 GYC983082 GOG983082 GEK983082 FUO983082 FKS983082 FAW983082 ERA983082 EHE983082 DXI983082 DNM983082 DDQ983082 CTU983082 CJY983082 CAC983082 BQG983082 BGK983082 AWO983082 AMS983082 ACW983082 TA983082 JE983082 W983082 WVQ917546 WLU917546 WBY917546 VSC917546 VIG917546 UYK917546 UOO917546 UES917546 TUW917546 TLA917546 TBE917546 SRI917546 SHM917546 RXQ917546 RNU917546 RDY917546 QUC917546 QKG917546 QAK917546 PQO917546 PGS917546 OWW917546 ONA917546 ODE917546 NTI917546 NJM917546 MZQ917546 MPU917546 MFY917546 LWC917546 LMG917546 LCK917546 KSO917546 KIS917546 JYW917546 JPA917546 JFE917546 IVI917546 ILM917546 IBQ917546 HRU917546 HHY917546 GYC917546 GOG917546 GEK917546 FUO917546 FKS917546 FAW917546 ERA917546 EHE917546 DXI917546 DNM917546 DDQ917546 CTU917546 CJY917546 CAC917546 BQG917546 BGK917546 AWO917546 AMS917546 ACW917546 TA917546 JE917546 W917546 WVQ852010 WLU852010 WBY852010 VSC852010 VIG852010 UYK852010 UOO852010 UES852010 TUW852010 TLA852010 TBE852010 SRI852010 SHM852010 RXQ852010 RNU852010 RDY852010 QUC852010 QKG852010 QAK852010 PQO852010 PGS852010 OWW852010 ONA852010 ODE852010 NTI852010 NJM852010 MZQ852010 MPU852010 MFY852010 LWC852010 LMG852010 LCK852010 KSO852010 KIS852010 JYW852010 JPA852010 JFE852010 IVI852010 ILM852010 IBQ852010 HRU852010 HHY852010 GYC852010 GOG852010 GEK852010 FUO852010 FKS852010 FAW852010 ERA852010 EHE852010 DXI852010 DNM852010 DDQ852010 CTU852010 CJY852010 CAC852010 BQG852010 BGK852010 AWO852010 AMS852010 ACW852010 TA852010 JE852010 W852010 WVQ786474 WLU786474 WBY786474 VSC786474 VIG786474 UYK786474 UOO786474 UES786474 TUW786474 TLA786474 TBE786474 SRI786474 SHM786474 RXQ786474 RNU786474 RDY786474 QUC786474 QKG786474 QAK786474 PQO786474 PGS786474 OWW786474 ONA786474 ODE786474 NTI786474 NJM786474 MZQ786474 MPU786474 MFY786474 LWC786474 LMG786474 LCK786474 KSO786474 KIS786474 JYW786474 JPA786474 JFE786474 IVI786474 ILM786474 IBQ786474 HRU786474 HHY786474 GYC786474 GOG786474 GEK786474 FUO786474 FKS786474 FAW786474 ERA786474 EHE786474 DXI786474 DNM786474 DDQ786474 CTU786474 CJY786474 CAC786474 BQG786474 BGK786474 AWO786474 AMS786474 ACW786474 TA786474 JE786474 W786474 WVQ720938 WLU720938 WBY720938 VSC720938 VIG720938 UYK720938 UOO720938 UES720938 TUW720938 TLA720938 TBE720938 SRI720938 SHM720938 RXQ720938 RNU720938 RDY720938 QUC720938 QKG720938 QAK720938 PQO720938 PGS720938 OWW720938 ONA720938 ODE720938 NTI720938 NJM720938 MZQ720938 MPU720938 MFY720938 LWC720938 LMG720938 LCK720938 KSO720938 KIS720938 JYW720938 JPA720938 JFE720938 IVI720938 ILM720938 IBQ720938 HRU720938 HHY720938 GYC720938 GOG720938 GEK720938 FUO720938 FKS720938 FAW720938 ERA720938 EHE720938 DXI720938 DNM720938 DDQ720938 CTU720938 CJY720938 CAC720938 BQG720938 BGK720938 AWO720938 AMS720938 ACW720938 TA720938 JE720938 W720938 WVQ655402 WLU655402 WBY655402 VSC655402 VIG655402 UYK655402 UOO655402 UES655402 TUW655402 TLA655402 TBE655402 SRI655402 SHM655402 RXQ655402 RNU655402 RDY655402 QUC655402 QKG655402 QAK655402 PQO655402 PGS655402 OWW655402 ONA655402 ODE655402 NTI655402 NJM655402 MZQ655402 MPU655402 MFY655402 LWC655402 LMG655402 LCK655402 KSO655402 KIS655402 JYW655402 JPA655402 JFE655402 IVI655402 ILM655402 IBQ655402 HRU655402 HHY655402 GYC655402 GOG655402 GEK655402 FUO655402 FKS655402 FAW655402 ERA655402 EHE655402 DXI655402 DNM655402 DDQ655402 CTU655402 CJY655402 CAC655402 BQG655402 BGK655402 AWO655402 AMS655402 ACW655402 TA655402 JE655402 W655402 WVQ589866 WLU589866 WBY589866 VSC589866 VIG589866 UYK589866 UOO589866 UES589866 TUW589866 TLA589866 TBE589866 SRI589866 SHM589866 RXQ589866 RNU589866 RDY589866 QUC589866 QKG589866 QAK589866 PQO589866 PGS589866 OWW589866 ONA589866 ODE589866 NTI589866 NJM589866 MZQ589866 MPU589866 MFY589866 LWC589866 LMG589866 LCK589866 KSO589866 KIS589866 JYW589866 JPA589866 JFE589866 IVI589866 ILM589866 IBQ589866 HRU589866 HHY589866 GYC589866 GOG589866 GEK589866 FUO589866 FKS589866 FAW589866 ERA589866 EHE589866 DXI589866 DNM589866 DDQ589866 CTU589866 CJY589866 CAC589866 BQG589866 BGK589866 AWO589866 AMS589866 ACW589866 TA589866 JE589866 W589866 WVQ524330 WLU524330 WBY524330 VSC524330 VIG524330 UYK524330 UOO524330 UES524330 TUW524330 TLA524330 TBE524330 SRI524330 SHM524330 RXQ524330 RNU524330 RDY524330 QUC524330 QKG524330 QAK524330 PQO524330 PGS524330 OWW524330 ONA524330 ODE524330 NTI524330 NJM524330 MZQ524330 MPU524330 MFY524330 LWC524330 LMG524330 LCK524330 KSO524330 KIS524330 JYW524330 JPA524330 JFE524330 IVI524330 ILM524330 IBQ524330 HRU524330 HHY524330 GYC524330 GOG524330 GEK524330 FUO524330 FKS524330 FAW524330 ERA524330 EHE524330 DXI524330 DNM524330 DDQ524330 CTU524330 CJY524330 CAC524330 BQG524330 BGK524330 AWO524330 AMS524330 ACW524330 TA524330 JE524330 W524330 WVQ458794 WLU458794 WBY458794 VSC458794 VIG458794 UYK458794 UOO458794 UES458794 TUW458794 TLA458794 TBE458794 SRI458794 SHM458794 RXQ458794 RNU458794 RDY458794 QUC458794 QKG458794 QAK458794 PQO458794 PGS458794 OWW458794 ONA458794 ODE458794 NTI458794 NJM458794 MZQ458794 MPU458794 MFY458794 LWC458794 LMG458794 LCK458794 KSO458794 KIS458794 JYW458794 JPA458794 JFE458794 IVI458794 ILM458794 IBQ458794 HRU458794 HHY458794 GYC458794 GOG458794 GEK458794 FUO458794 FKS458794 FAW458794 ERA458794 EHE458794 DXI458794 DNM458794 DDQ458794 CTU458794 CJY458794 CAC458794 BQG458794 BGK458794 AWO458794 AMS458794 ACW458794 TA458794 JE458794 W458794 WVQ393258 WLU393258 WBY393258 VSC393258 VIG393258 UYK393258 UOO393258 UES393258 TUW393258 TLA393258 TBE393258 SRI393258 SHM393258 RXQ393258 RNU393258 RDY393258 QUC393258 QKG393258 QAK393258 PQO393258 PGS393258 OWW393258 ONA393258 ODE393258 NTI393258 NJM393258 MZQ393258 MPU393258 MFY393258 LWC393258 LMG393258 LCK393258 KSO393258 KIS393258 JYW393258 JPA393258 JFE393258 IVI393258 ILM393258 IBQ393258 HRU393258 HHY393258 GYC393258 GOG393258 GEK393258 FUO393258 FKS393258 FAW393258 ERA393258 EHE393258 DXI393258 DNM393258 DDQ393258 CTU393258 CJY393258 CAC393258 BQG393258 BGK393258 AWO393258 AMS393258 ACW393258 TA393258 JE393258 W393258 WVQ327722 WLU327722 WBY327722 VSC327722 VIG327722 UYK327722 UOO327722 UES327722 TUW327722 TLA327722 TBE327722 SRI327722 SHM327722 RXQ327722 RNU327722 RDY327722 QUC327722 QKG327722 QAK327722 PQO327722 PGS327722 OWW327722 ONA327722 ODE327722 NTI327722 NJM327722 MZQ327722 MPU327722 MFY327722 LWC327722 LMG327722 LCK327722 KSO327722 KIS327722 JYW327722 JPA327722 JFE327722 IVI327722 ILM327722 IBQ327722 HRU327722 HHY327722 GYC327722 GOG327722 GEK327722 FUO327722 FKS327722 FAW327722 ERA327722 EHE327722 DXI327722 DNM327722 DDQ327722 CTU327722 CJY327722 CAC327722 BQG327722 BGK327722 AWO327722 AMS327722 ACW327722 TA327722 JE327722 W327722 WVQ262186 WLU262186 WBY262186 VSC262186 VIG262186 UYK262186 UOO262186 UES262186 TUW262186 TLA262186 TBE262186 SRI262186 SHM262186 RXQ262186 RNU262186 RDY262186 QUC262186 QKG262186 QAK262186 PQO262186 PGS262186 OWW262186 ONA262186 ODE262186 NTI262186 NJM262186 MZQ262186 MPU262186 MFY262186 LWC262186 LMG262186 LCK262186 KSO262186 KIS262186 JYW262186 JPA262186 JFE262186 IVI262186 ILM262186 IBQ262186 HRU262186 HHY262186 GYC262186 GOG262186 GEK262186 FUO262186 FKS262186 FAW262186 ERA262186 EHE262186 DXI262186 DNM262186 DDQ262186 CTU262186 CJY262186 CAC262186 BQG262186 BGK262186 AWO262186 AMS262186 ACW262186 TA262186 JE262186 W262186 WVQ196650 WLU196650 WBY196650 VSC196650 VIG196650 UYK196650 UOO196650 UES196650 TUW196650 TLA196650 TBE196650 SRI196650 SHM196650 RXQ196650 RNU196650 RDY196650 QUC196650 QKG196650 QAK196650 PQO196650 PGS196650 OWW196650 ONA196650 ODE196650 NTI196650 NJM196650 MZQ196650 MPU196650 MFY196650 LWC196650 LMG196650 LCK196650 KSO196650 KIS196650 JYW196650 JPA196650 JFE196650 IVI196650 ILM196650 IBQ196650 HRU196650 HHY196650 GYC196650 GOG196650 GEK196650 FUO196650 FKS196650 FAW196650 ERA196650 EHE196650 DXI196650 DNM196650 DDQ196650 CTU196650 CJY196650 CAC196650 BQG196650 BGK196650 AWO196650 AMS196650 ACW196650 TA196650 JE196650 W196650 WVQ131114 WLU131114 WBY131114 VSC131114 VIG131114 UYK131114 UOO131114 UES131114 TUW131114 TLA131114 TBE131114 SRI131114 SHM131114 RXQ131114 RNU131114 RDY131114 QUC131114 QKG131114 QAK131114 PQO131114 PGS131114 OWW131114 ONA131114 ODE131114 NTI131114 NJM131114 MZQ131114 MPU131114 MFY131114 LWC131114 LMG131114 LCK131114 KSO131114 KIS131114 JYW131114 JPA131114 JFE131114 IVI131114 ILM131114 IBQ131114 HRU131114 HHY131114 GYC131114 GOG131114 GEK131114 FUO131114 FKS131114 FAW131114 ERA131114 EHE131114 DXI131114 DNM131114 DDQ131114 CTU131114 CJY131114 CAC131114 BQG131114 BGK131114 AWO131114 AMS131114 ACW131114 TA131114 JE131114 W131114 WVQ65578 WLU65578 WBY65578 VSC65578 VIG65578 UYK65578 UOO65578 UES65578 TUW65578 TLA65578 TBE65578 SRI65578 SHM65578 RXQ65578 RNU65578 RDY65578 QUC65578 QKG65578 QAK65578 PQO65578 PGS65578 OWW65578 ONA65578 ODE65578 NTI65578 NJM65578 MZQ65578 MPU65578 MFY65578 LWC65578 LMG65578 LCK65578 KSO65578 KIS65578 JYW65578 JPA65578 JFE65578 IVI65578 ILM65578 IBQ65578 HRU65578 HHY65578 GYC65578 GOG65578 GEK65578 FUO65578 FKS65578 FAW65578 ERA65578 EHE65578 DXI65578 DNM65578 DDQ65578 CTU65578 CJY65578 CAC65578 BQG65578 BGK65578 AWO65578 AMS65578 ACW65578 TA65578 JE65578 W65578 WVQ41 WLU41 WBY41 VSC41 VIG41 UYK41 UOO41 UES41 TUW41 TLA41 TBE41 SRI41 SHM41 RXQ41 RNU41 RDY41 QUC41 QKG41 QAK41 PQO41 PGS41 OWW41 ONA41 ODE41 NTI41 NJM41 MZQ41 MPU41 MFY41 LWC41 LMG41 LCK41 KSO41 KIS41 JYW41 JPA41 JFE41 IVI41 ILM41 IBQ41 HRU41 HHY41 GYC41 GOG41 GEK41 FUO41 FKS41 FAW41 ERA41 EHE41 DXI41 DNM41 DDQ41 CTU41 CJY41 CAC41 BQG41 BGK41 AWO41 AMS41 ACW41 TA41 JE41"/>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JE11 WVQ983079 WLU983079 WBY983079 VSC983079 VIG983079 UYK983079 UOO983079 UES983079 TUW983079 TLA983079 TBE983079 SRI983079 SHM983079 RXQ983079 RNU983079 RDY983079 QUC983079 QKG983079 QAK983079 PQO983079 PGS983079 OWW983079 ONA983079 ODE983079 NTI983079 NJM983079 MZQ983079 MPU983079 MFY983079 LWC983079 LMG983079 LCK983079 KSO983079 KIS983079 JYW983079 JPA983079 JFE983079 IVI983079 ILM983079 IBQ983079 HRU983079 HHY983079 GYC983079 GOG983079 GEK983079 FUO983079 FKS983079 FAW983079 ERA983079 EHE983079 DXI983079 DNM983079 DDQ983079 CTU983079 CJY983079 CAC983079 BQG983079 BGK983079 AWO983079 AMS983079 ACW983079 TA983079 JE983079 W983079 WVQ917543 WLU917543 WBY917543 VSC917543 VIG917543 UYK917543 UOO917543 UES917543 TUW917543 TLA917543 TBE917543 SRI917543 SHM917543 RXQ917543 RNU917543 RDY917543 QUC917543 QKG917543 QAK917543 PQO917543 PGS917543 OWW917543 ONA917543 ODE917543 NTI917543 NJM917543 MZQ917543 MPU917543 MFY917543 LWC917543 LMG917543 LCK917543 KSO917543 KIS917543 JYW917543 JPA917543 JFE917543 IVI917543 ILM917543 IBQ917543 HRU917543 HHY917543 GYC917543 GOG917543 GEK917543 FUO917543 FKS917543 FAW917543 ERA917543 EHE917543 DXI917543 DNM917543 DDQ917543 CTU917543 CJY917543 CAC917543 BQG917543 BGK917543 AWO917543 AMS917543 ACW917543 TA917543 JE917543 W917543 WVQ852007 WLU852007 WBY852007 VSC852007 VIG852007 UYK852007 UOO852007 UES852007 TUW852007 TLA852007 TBE852007 SRI852007 SHM852007 RXQ852007 RNU852007 RDY852007 QUC852007 QKG852007 QAK852007 PQO852007 PGS852007 OWW852007 ONA852007 ODE852007 NTI852007 NJM852007 MZQ852007 MPU852007 MFY852007 LWC852007 LMG852007 LCK852007 KSO852007 KIS852007 JYW852007 JPA852007 JFE852007 IVI852007 ILM852007 IBQ852007 HRU852007 HHY852007 GYC852007 GOG852007 GEK852007 FUO852007 FKS852007 FAW852007 ERA852007 EHE852007 DXI852007 DNM852007 DDQ852007 CTU852007 CJY852007 CAC852007 BQG852007 BGK852007 AWO852007 AMS852007 ACW852007 TA852007 JE852007 W852007 WVQ786471 WLU786471 WBY786471 VSC786471 VIG786471 UYK786471 UOO786471 UES786471 TUW786471 TLA786471 TBE786471 SRI786471 SHM786471 RXQ786471 RNU786471 RDY786471 QUC786471 QKG786471 QAK786471 PQO786471 PGS786471 OWW786471 ONA786471 ODE786471 NTI786471 NJM786471 MZQ786471 MPU786471 MFY786471 LWC786471 LMG786471 LCK786471 KSO786471 KIS786471 JYW786471 JPA786471 JFE786471 IVI786471 ILM786471 IBQ786471 HRU786471 HHY786471 GYC786471 GOG786471 GEK786471 FUO786471 FKS786471 FAW786471 ERA786471 EHE786471 DXI786471 DNM786471 DDQ786471 CTU786471 CJY786471 CAC786471 BQG786471 BGK786471 AWO786471 AMS786471 ACW786471 TA786471 JE786471 W786471 WVQ720935 WLU720935 WBY720935 VSC720935 VIG720935 UYK720935 UOO720935 UES720935 TUW720935 TLA720935 TBE720935 SRI720935 SHM720935 RXQ720935 RNU720935 RDY720935 QUC720935 QKG720935 QAK720935 PQO720935 PGS720935 OWW720935 ONA720935 ODE720935 NTI720935 NJM720935 MZQ720935 MPU720935 MFY720935 LWC720935 LMG720935 LCK720935 KSO720935 KIS720935 JYW720935 JPA720935 JFE720935 IVI720935 ILM720935 IBQ720935 HRU720935 HHY720935 GYC720935 GOG720935 GEK720935 FUO720935 FKS720935 FAW720935 ERA720935 EHE720935 DXI720935 DNM720935 DDQ720935 CTU720935 CJY720935 CAC720935 BQG720935 BGK720935 AWO720935 AMS720935 ACW720935 TA720935 JE720935 W720935 WVQ655399 WLU655399 WBY655399 VSC655399 VIG655399 UYK655399 UOO655399 UES655399 TUW655399 TLA655399 TBE655399 SRI655399 SHM655399 RXQ655399 RNU655399 RDY655399 QUC655399 QKG655399 QAK655399 PQO655399 PGS655399 OWW655399 ONA655399 ODE655399 NTI655399 NJM655399 MZQ655399 MPU655399 MFY655399 LWC655399 LMG655399 LCK655399 KSO655399 KIS655399 JYW655399 JPA655399 JFE655399 IVI655399 ILM655399 IBQ655399 HRU655399 HHY655399 GYC655399 GOG655399 GEK655399 FUO655399 FKS655399 FAW655399 ERA655399 EHE655399 DXI655399 DNM655399 DDQ655399 CTU655399 CJY655399 CAC655399 BQG655399 BGK655399 AWO655399 AMS655399 ACW655399 TA655399 JE655399 W655399 WVQ589863 WLU589863 WBY589863 VSC589863 VIG589863 UYK589863 UOO589863 UES589863 TUW589863 TLA589863 TBE589863 SRI589863 SHM589863 RXQ589863 RNU589863 RDY589863 QUC589863 QKG589863 QAK589863 PQO589863 PGS589863 OWW589863 ONA589863 ODE589863 NTI589863 NJM589863 MZQ589863 MPU589863 MFY589863 LWC589863 LMG589863 LCK589863 KSO589863 KIS589863 JYW589863 JPA589863 JFE589863 IVI589863 ILM589863 IBQ589863 HRU589863 HHY589863 GYC589863 GOG589863 GEK589863 FUO589863 FKS589863 FAW589863 ERA589863 EHE589863 DXI589863 DNM589863 DDQ589863 CTU589863 CJY589863 CAC589863 BQG589863 BGK589863 AWO589863 AMS589863 ACW589863 TA589863 JE589863 W589863 WVQ524327 WLU524327 WBY524327 VSC524327 VIG524327 UYK524327 UOO524327 UES524327 TUW524327 TLA524327 TBE524327 SRI524327 SHM524327 RXQ524327 RNU524327 RDY524327 QUC524327 QKG524327 QAK524327 PQO524327 PGS524327 OWW524327 ONA524327 ODE524327 NTI524327 NJM524327 MZQ524327 MPU524327 MFY524327 LWC524327 LMG524327 LCK524327 KSO524327 KIS524327 JYW524327 JPA524327 JFE524327 IVI524327 ILM524327 IBQ524327 HRU524327 HHY524327 GYC524327 GOG524327 GEK524327 FUO524327 FKS524327 FAW524327 ERA524327 EHE524327 DXI524327 DNM524327 DDQ524327 CTU524327 CJY524327 CAC524327 BQG524327 BGK524327 AWO524327 AMS524327 ACW524327 TA524327 JE524327 W524327 WVQ458791 WLU458791 WBY458791 VSC458791 VIG458791 UYK458791 UOO458791 UES458791 TUW458791 TLA458791 TBE458791 SRI458791 SHM458791 RXQ458791 RNU458791 RDY458791 QUC458791 QKG458791 QAK458791 PQO458791 PGS458791 OWW458791 ONA458791 ODE458791 NTI458791 NJM458791 MZQ458791 MPU458791 MFY458791 LWC458791 LMG458791 LCK458791 KSO458791 KIS458791 JYW458791 JPA458791 JFE458791 IVI458791 ILM458791 IBQ458791 HRU458791 HHY458791 GYC458791 GOG458791 GEK458791 FUO458791 FKS458791 FAW458791 ERA458791 EHE458791 DXI458791 DNM458791 DDQ458791 CTU458791 CJY458791 CAC458791 BQG458791 BGK458791 AWO458791 AMS458791 ACW458791 TA458791 JE458791 W458791 WVQ393255 WLU393255 WBY393255 VSC393255 VIG393255 UYK393255 UOO393255 UES393255 TUW393255 TLA393255 TBE393255 SRI393255 SHM393255 RXQ393255 RNU393255 RDY393255 QUC393255 QKG393255 QAK393255 PQO393255 PGS393255 OWW393255 ONA393255 ODE393255 NTI393255 NJM393255 MZQ393255 MPU393255 MFY393255 LWC393255 LMG393255 LCK393255 KSO393255 KIS393255 JYW393255 JPA393255 JFE393255 IVI393255 ILM393255 IBQ393255 HRU393255 HHY393255 GYC393255 GOG393255 GEK393255 FUO393255 FKS393255 FAW393255 ERA393255 EHE393255 DXI393255 DNM393255 DDQ393255 CTU393255 CJY393255 CAC393255 BQG393255 BGK393255 AWO393255 AMS393255 ACW393255 TA393255 JE393255 W393255 WVQ327719 WLU327719 WBY327719 VSC327719 VIG327719 UYK327719 UOO327719 UES327719 TUW327719 TLA327719 TBE327719 SRI327719 SHM327719 RXQ327719 RNU327719 RDY327719 QUC327719 QKG327719 QAK327719 PQO327719 PGS327719 OWW327719 ONA327719 ODE327719 NTI327719 NJM327719 MZQ327719 MPU327719 MFY327719 LWC327719 LMG327719 LCK327719 KSO327719 KIS327719 JYW327719 JPA327719 JFE327719 IVI327719 ILM327719 IBQ327719 HRU327719 HHY327719 GYC327719 GOG327719 GEK327719 FUO327719 FKS327719 FAW327719 ERA327719 EHE327719 DXI327719 DNM327719 DDQ327719 CTU327719 CJY327719 CAC327719 BQG327719 BGK327719 AWO327719 AMS327719 ACW327719 TA327719 JE327719 W327719 WVQ262183 WLU262183 WBY262183 VSC262183 VIG262183 UYK262183 UOO262183 UES262183 TUW262183 TLA262183 TBE262183 SRI262183 SHM262183 RXQ262183 RNU262183 RDY262183 QUC262183 QKG262183 QAK262183 PQO262183 PGS262183 OWW262183 ONA262183 ODE262183 NTI262183 NJM262183 MZQ262183 MPU262183 MFY262183 LWC262183 LMG262183 LCK262183 KSO262183 KIS262183 JYW262183 JPA262183 JFE262183 IVI262183 ILM262183 IBQ262183 HRU262183 HHY262183 GYC262183 GOG262183 GEK262183 FUO262183 FKS262183 FAW262183 ERA262183 EHE262183 DXI262183 DNM262183 DDQ262183 CTU262183 CJY262183 CAC262183 BQG262183 BGK262183 AWO262183 AMS262183 ACW262183 TA262183 JE262183 W262183 WVQ196647 WLU196647 WBY196647 VSC196647 VIG196647 UYK196647 UOO196647 UES196647 TUW196647 TLA196647 TBE196647 SRI196647 SHM196647 RXQ196647 RNU196647 RDY196647 QUC196647 QKG196647 QAK196647 PQO196647 PGS196647 OWW196647 ONA196647 ODE196647 NTI196647 NJM196647 MZQ196647 MPU196647 MFY196647 LWC196647 LMG196647 LCK196647 KSO196647 KIS196647 JYW196647 JPA196647 JFE196647 IVI196647 ILM196647 IBQ196647 HRU196647 HHY196647 GYC196647 GOG196647 GEK196647 FUO196647 FKS196647 FAW196647 ERA196647 EHE196647 DXI196647 DNM196647 DDQ196647 CTU196647 CJY196647 CAC196647 BQG196647 BGK196647 AWO196647 AMS196647 ACW196647 TA196647 JE196647 W196647 WVQ131111 WLU131111 WBY131111 VSC131111 VIG131111 UYK131111 UOO131111 UES131111 TUW131111 TLA131111 TBE131111 SRI131111 SHM131111 RXQ131111 RNU131111 RDY131111 QUC131111 QKG131111 QAK131111 PQO131111 PGS131111 OWW131111 ONA131111 ODE131111 NTI131111 NJM131111 MZQ131111 MPU131111 MFY131111 LWC131111 LMG131111 LCK131111 KSO131111 KIS131111 JYW131111 JPA131111 JFE131111 IVI131111 ILM131111 IBQ131111 HRU131111 HHY131111 GYC131111 GOG131111 GEK131111 FUO131111 FKS131111 FAW131111 ERA131111 EHE131111 DXI131111 DNM131111 DDQ131111 CTU131111 CJY131111 CAC131111 BQG131111 BGK131111 AWO131111 AMS131111 ACW131111 TA131111 JE131111 W131111 WVQ65575 WLU65575 WBY65575 VSC65575 VIG65575 UYK65575 UOO65575 UES65575 TUW65575 TLA65575 TBE65575 SRI65575 SHM65575 RXQ65575 RNU65575 RDY65575 QUC65575 QKG65575 QAK65575 PQO65575 PGS65575 OWW65575 ONA65575 ODE65575 NTI65575 NJM65575 MZQ65575 MPU65575 MFY65575 LWC65575 LMG65575 LCK65575 KSO65575 KIS65575 JYW65575 JPA65575 JFE65575 IVI65575 ILM65575 IBQ65575 HRU65575 HHY65575 GYC65575 GOG65575 GEK65575 FUO65575 FKS65575 FAW65575 ERA65575 EHE65575 DXI65575 DNM65575 DDQ65575 CTU65575 CJY65575 CAC65575 BQG65575 BGK65575 AWO65575 AMS65575 ACW65575 TA65575 JE65575 W65575 WVQ38 WLU38 WBY38 VSC38 VIG38 UYK38 UOO38 UES38 TUW38 TLA38 TBE38 SRI38 SHM38 RXQ38 RNU38 RDY38 QUC38 QKG38 QAK38 PQO38 PGS38 OWW38 ONA38 ODE38 NTI38 NJM38 MZQ38 MPU38 MFY38 LWC38 LMG38 LCK38 KSO38 KIS38 JYW38 JPA38 JFE38 IVI38 ILM38 IBQ38 HRU38 HHY38 GYC38 GOG38 GEK38 FUO38 FKS38 FAW38 ERA38 EHE38 DXI38 DNM38 DDQ38 CTU38 CJY38 CAC38 BQG38 BGK38 AWO38 AMS38 ACW38 TA38 JE38 W38 WVQ983060 WLU983060 WBY983060 VSC983060 VIG983060 UYK983060 UOO983060 UES983060 TUW983060 TLA983060 TBE983060 SRI983060 SHM983060 RXQ983060 RNU983060 RDY983060 QUC983060 QKG983060 QAK983060 PQO983060 PGS983060 OWW983060 ONA983060 ODE983060 NTI983060 NJM983060 MZQ983060 MPU983060 MFY983060 LWC983060 LMG983060 LCK983060 KSO983060 KIS983060 JYW983060 JPA983060 JFE983060 IVI983060 ILM983060 IBQ983060 HRU983060 HHY983060 GYC983060 GOG983060 GEK983060 FUO983060 FKS983060 FAW983060 ERA983060 EHE983060 DXI983060 DNM983060 DDQ983060 CTU983060 CJY983060 CAC983060 BQG983060 BGK983060 AWO983060 AMS983060 ACW983060 TA983060 JE983060 W983060 WVQ917524 WLU917524 WBY917524 VSC917524 VIG917524 UYK917524 UOO917524 UES917524 TUW917524 TLA917524 TBE917524 SRI917524 SHM917524 RXQ917524 RNU917524 RDY917524 QUC917524 QKG917524 QAK917524 PQO917524 PGS917524 OWW917524 ONA917524 ODE917524 NTI917524 NJM917524 MZQ917524 MPU917524 MFY917524 LWC917524 LMG917524 LCK917524 KSO917524 KIS917524 JYW917524 JPA917524 JFE917524 IVI917524 ILM917524 IBQ917524 HRU917524 HHY917524 GYC917524 GOG917524 GEK917524 FUO917524 FKS917524 FAW917524 ERA917524 EHE917524 DXI917524 DNM917524 DDQ917524 CTU917524 CJY917524 CAC917524 BQG917524 BGK917524 AWO917524 AMS917524 ACW917524 TA917524 JE917524 W917524 WVQ851988 WLU851988 WBY851988 VSC851988 VIG851988 UYK851988 UOO851988 UES851988 TUW851988 TLA851988 TBE851988 SRI851988 SHM851988 RXQ851988 RNU851988 RDY851988 QUC851988 QKG851988 QAK851988 PQO851988 PGS851988 OWW851988 ONA851988 ODE851988 NTI851988 NJM851988 MZQ851988 MPU851988 MFY851988 LWC851988 LMG851988 LCK851988 KSO851988 KIS851988 JYW851988 JPA851988 JFE851988 IVI851988 ILM851988 IBQ851988 HRU851988 HHY851988 GYC851988 GOG851988 GEK851988 FUO851988 FKS851988 FAW851988 ERA851988 EHE851988 DXI851988 DNM851988 DDQ851988 CTU851988 CJY851988 CAC851988 BQG851988 BGK851988 AWO851988 AMS851988 ACW851988 TA851988 JE851988 W851988 WVQ786452 WLU786452 WBY786452 VSC786452 VIG786452 UYK786452 UOO786452 UES786452 TUW786452 TLA786452 TBE786452 SRI786452 SHM786452 RXQ786452 RNU786452 RDY786452 QUC786452 QKG786452 QAK786452 PQO786452 PGS786452 OWW786452 ONA786452 ODE786452 NTI786452 NJM786452 MZQ786452 MPU786452 MFY786452 LWC786452 LMG786452 LCK786452 KSO786452 KIS786452 JYW786452 JPA786452 JFE786452 IVI786452 ILM786452 IBQ786452 HRU786452 HHY786452 GYC786452 GOG786452 GEK786452 FUO786452 FKS786452 FAW786452 ERA786452 EHE786452 DXI786452 DNM786452 DDQ786452 CTU786452 CJY786452 CAC786452 BQG786452 BGK786452 AWO786452 AMS786452 ACW786452 TA786452 JE786452 W786452 WVQ720916 WLU720916 WBY720916 VSC720916 VIG720916 UYK720916 UOO720916 UES720916 TUW720916 TLA720916 TBE720916 SRI720916 SHM720916 RXQ720916 RNU720916 RDY720916 QUC720916 QKG720916 QAK720916 PQO720916 PGS720916 OWW720916 ONA720916 ODE720916 NTI720916 NJM720916 MZQ720916 MPU720916 MFY720916 LWC720916 LMG720916 LCK720916 KSO720916 KIS720916 JYW720916 JPA720916 JFE720916 IVI720916 ILM720916 IBQ720916 HRU720916 HHY720916 GYC720916 GOG720916 GEK720916 FUO720916 FKS720916 FAW720916 ERA720916 EHE720916 DXI720916 DNM720916 DDQ720916 CTU720916 CJY720916 CAC720916 BQG720916 BGK720916 AWO720916 AMS720916 ACW720916 TA720916 JE720916 W720916 WVQ655380 WLU655380 WBY655380 VSC655380 VIG655380 UYK655380 UOO655380 UES655380 TUW655380 TLA655380 TBE655380 SRI655380 SHM655380 RXQ655380 RNU655380 RDY655380 QUC655380 QKG655380 QAK655380 PQO655380 PGS655380 OWW655380 ONA655380 ODE655380 NTI655380 NJM655380 MZQ655380 MPU655380 MFY655380 LWC655380 LMG655380 LCK655380 KSO655380 KIS655380 JYW655380 JPA655380 JFE655380 IVI655380 ILM655380 IBQ655380 HRU655380 HHY655380 GYC655380 GOG655380 GEK655380 FUO655380 FKS655380 FAW655380 ERA655380 EHE655380 DXI655380 DNM655380 DDQ655380 CTU655380 CJY655380 CAC655380 BQG655380 BGK655380 AWO655380 AMS655380 ACW655380 TA655380 JE655380 W655380 WVQ589844 WLU589844 WBY589844 VSC589844 VIG589844 UYK589844 UOO589844 UES589844 TUW589844 TLA589844 TBE589844 SRI589844 SHM589844 RXQ589844 RNU589844 RDY589844 QUC589844 QKG589844 QAK589844 PQO589844 PGS589844 OWW589844 ONA589844 ODE589844 NTI589844 NJM589844 MZQ589844 MPU589844 MFY589844 LWC589844 LMG589844 LCK589844 KSO589844 KIS589844 JYW589844 JPA589844 JFE589844 IVI589844 ILM589844 IBQ589844 HRU589844 HHY589844 GYC589844 GOG589844 GEK589844 FUO589844 FKS589844 FAW589844 ERA589844 EHE589844 DXI589844 DNM589844 DDQ589844 CTU589844 CJY589844 CAC589844 BQG589844 BGK589844 AWO589844 AMS589844 ACW589844 TA589844 JE589844 W589844 WVQ524308 WLU524308 WBY524308 VSC524308 VIG524308 UYK524308 UOO524308 UES524308 TUW524308 TLA524308 TBE524308 SRI524308 SHM524308 RXQ524308 RNU524308 RDY524308 QUC524308 QKG524308 QAK524308 PQO524308 PGS524308 OWW524308 ONA524308 ODE524308 NTI524308 NJM524308 MZQ524308 MPU524308 MFY524308 LWC524308 LMG524308 LCK524308 KSO524308 KIS524308 JYW524308 JPA524308 JFE524308 IVI524308 ILM524308 IBQ524308 HRU524308 HHY524308 GYC524308 GOG524308 GEK524308 FUO524308 FKS524308 FAW524308 ERA524308 EHE524308 DXI524308 DNM524308 DDQ524308 CTU524308 CJY524308 CAC524308 BQG524308 BGK524308 AWO524308 AMS524308 ACW524308 TA524308 JE524308 W524308 WVQ458772 WLU458772 WBY458772 VSC458772 VIG458772 UYK458772 UOO458772 UES458772 TUW458772 TLA458772 TBE458772 SRI458772 SHM458772 RXQ458772 RNU458772 RDY458772 QUC458772 QKG458772 QAK458772 PQO458772 PGS458772 OWW458772 ONA458772 ODE458772 NTI458772 NJM458772 MZQ458772 MPU458772 MFY458772 LWC458772 LMG458772 LCK458772 KSO458772 KIS458772 JYW458772 JPA458772 JFE458772 IVI458772 ILM458772 IBQ458772 HRU458772 HHY458772 GYC458772 GOG458772 GEK458772 FUO458772 FKS458772 FAW458772 ERA458772 EHE458772 DXI458772 DNM458772 DDQ458772 CTU458772 CJY458772 CAC458772 BQG458772 BGK458772 AWO458772 AMS458772 ACW458772 TA458772 JE458772 W458772 WVQ393236 WLU393236 WBY393236 VSC393236 VIG393236 UYK393236 UOO393236 UES393236 TUW393236 TLA393236 TBE393236 SRI393236 SHM393236 RXQ393236 RNU393236 RDY393236 QUC393236 QKG393236 QAK393236 PQO393236 PGS393236 OWW393236 ONA393236 ODE393236 NTI393236 NJM393236 MZQ393236 MPU393236 MFY393236 LWC393236 LMG393236 LCK393236 KSO393236 KIS393236 JYW393236 JPA393236 JFE393236 IVI393236 ILM393236 IBQ393236 HRU393236 HHY393236 GYC393236 GOG393236 GEK393236 FUO393236 FKS393236 FAW393236 ERA393236 EHE393236 DXI393236 DNM393236 DDQ393236 CTU393236 CJY393236 CAC393236 BQG393236 BGK393236 AWO393236 AMS393236 ACW393236 TA393236 JE393236 W393236 WVQ327700 WLU327700 WBY327700 VSC327700 VIG327700 UYK327700 UOO327700 UES327700 TUW327700 TLA327700 TBE327700 SRI327700 SHM327700 RXQ327700 RNU327700 RDY327700 QUC327700 QKG327700 QAK327700 PQO327700 PGS327700 OWW327700 ONA327700 ODE327700 NTI327700 NJM327700 MZQ327700 MPU327700 MFY327700 LWC327700 LMG327700 LCK327700 KSO327700 KIS327700 JYW327700 JPA327700 JFE327700 IVI327700 ILM327700 IBQ327700 HRU327700 HHY327700 GYC327700 GOG327700 GEK327700 FUO327700 FKS327700 FAW327700 ERA327700 EHE327700 DXI327700 DNM327700 DDQ327700 CTU327700 CJY327700 CAC327700 BQG327700 BGK327700 AWO327700 AMS327700 ACW327700 TA327700 JE327700 W327700 WVQ262164 WLU262164 WBY262164 VSC262164 VIG262164 UYK262164 UOO262164 UES262164 TUW262164 TLA262164 TBE262164 SRI262164 SHM262164 RXQ262164 RNU262164 RDY262164 QUC262164 QKG262164 QAK262164 PQO262164 PGS262164 OWW262164 ONA262164 ODE262164 NTI262164 NJM262164 MZQ262164 MPU262164 MFY262164 LWC262164 LMG262164 LCK262164 KSO262164 KIS262164 JYW262164 JPA262164 JFE262164 IVI262164 ILM262164 IBQ262164 HRU262164 HHY262164 GYC262164 GOG262164 GEK262164 FUO262164 FKS262164 FAW262164 ERA262164 EHE262164 DXI262164 DNM262164 DDQ262164 CTU262164 CJY262164 CAC262164 BQG262164 BGK262164 AWO262164 AMS262164 ACW262164 TA262164 JE262164 W262164 WVQ196628 WLU196628 WBY196628 VSC196628 VIG196628 UYK196628 UOO196628 UES196628 TUW196628 TLA196628 TBE196628 SRI196628 SHM196628 RXQ196628 RNU196628 RDY196628 QUC196628 QKG196628 QAK196628 PQO196628 PGS196628 OWW196628 ONA196628 ODE196628 NTI196628 NJM196628 MZQ196628 MPU196628 MFY196628 LWC196628 LMG196628 LCK196628 KSO196628 KIS196628 JYW196628 JPA196628 JFE196628 IVI196628 ILM196628 IBQ196628 HRU196628 HHY196628 GYC196628 GOG196628 GEK196628 FUO196628 FKS196628 FAW196628 ERA196628 EHE196628 DXI196628 DNM196628 DDQ196628 CTU196628 CJY196628 CAC196628 BQG196628 BGK196628 AWO196628 AMS196628 ACW196628 TA196628 JE196628 W196628 WVQ131092 WLU131092 WBY131092 VSC131092 VIG131092 UYK131092 UOO131092 UES131092 TUW131092 TLA131092 TBE131092 SRI131092 SHM131092 RXQ131092 RNU131092 RDY131092 QUC131092 QKG131092 QAK131092 PQO131092 PGS131092 OWW131092 ONA131092 ODE131092 NTI131092 NJM131092 MZQ131092 MPU131092 MFY131092 LWC131092 LMG131092 LCK131092 KSO131092 KIS131092 JYW131092 JPA131092 JFE131092 IVI131092 ILM131092 IBQ131092 HRU131092 HHY131092 GYC131092 GOG131092 GEK131092 FUO131092 FKS131092 FAW131092 ERA131092 EHE131092 DXI131092 DNM131092 DDQ131092 CTU131092 CJY131092 CAC131092 BQG131092 BGK131092 AWO131092 AMS131092 ACW131092 TA131092 JE131092 W131092 WVQ65556 WLU65556 WBY65556 VSC65556 VIG65556 UYK65556 UOO65556 UES65556 TUW65556 TLA65556 TBE65556 SRI65556 SHM65556 RXQ65556 RNU65556 RDY65556 QUC65556 QKG65556 QAK65556 PQO65556 PGS65556 OWW65556 ONA65556 ODE65556 NTI65556 NJM65556 MZQ65556 MPU65556 MFY65556 LWC65556 LMG65556 LCK65556 KSO65556 KIS65556 JYW65556 JPA65556 JFE65556 IVI65556 ILM65556 IBQ65556 HRU65556 HHY65556 GYC65556 GOG65556 GEK65556 FUO65556 FKS65556 FAW65556 ERA65556 EHE65556 DXI65556 DNM65556 DDQ65556 CTU65556 CJY65556 CAC65556 BQG65556 BGK65556 AWO65556 AMS65556 ACW65556 TA65556 JE65556 W65556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W11 JE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W29"/>
    <dataValidation allowBlank="1" showErrorMessage="1" prompt="Se valida con la presencia de contratistas en los Departamentos" sqref="IY91:IY93 WVK983120:WVK983122 WLO983120:WLO983122 WBS983120:WBS983122 VRW983120:VRW983122 VIA983120:VIA983122 UYE983120:UYE983122 UOI983120:UOI983122 UEM983120:UEM983122 TUQ983120:TUQ983122 TKU983120:TKU983122 TAY983120:TAY983122 SRC983120:SRC983122 SHG983120:SHG983122 RXK983120:RXK983122 RNO983120:RNO983122 RDS983120:RDS983122 QTW983120:QTW983122 QKA983120:QKA983122 QAE983120:QAE983122 PQI983120:PQI983122 PGM983120:PGM983122 OWQ983120:OWQ983122 OMU983120:OMU983122 OCY983120:OCY983122 NTC983120:NTC983122 NJG983120:NJG983122 MZK983120:MZK983122 MPO983120:MPO983122 MFS983120:MFS983122 LVW983120:LVW983122 LMA983120:LMA983122 LCE983120:LCE983122 KSI983120:KSI983122 KIM983120:KIM983122 JYQ983120:JYQ983122 JOU983120:JOU983122 JEY983120:JEY983122 IVC983120:IVC983122 ILG983120:ILG983122 IBK983120:IBK983122 HRO983120:HRO983122 HHS983120:HHS983122 GXW983120:GXW983122 GOA983120:GOA983122 GEE983120:GEE983122 FUI983120:FUI983122 FKM983120:FKM983122 FAQ983120:FAQ983122 EQU983120:EQU983122 EGY983120:EGY983122 DXC983120:DXC983122 DNG983120:DNG983122 DDK983120:DDK983122 CTO983120:CTO983122 CJS983120:CJS983122 BZW983120:BZW983122 BQA983120:BQA983122 BGE983120:BGE983122 AWI983120:AWI983122 AMM983120:AMM983122 ACQ983120:ACQ983122 SU983120:SU983122 IY983120:IY983122 R983120:R983122 WVK917584:WVK917586 WLO917584:WLO917586 WBS917584:WBS917586 VRW917584:VRW917586 VIA917584:VIA917586 UYE917584:UYE917586 UOI917584:UOI917586 UEM917584:UEM917586 TUQ917584:TUQ917586 TKU917584:TKU917586 TAY917584:TAY917586 SRC917584:SRC917586 SHG917584:SHG917586 RXK917584:RXK917586 RNO917584:RNO917586 RDS917584:RDS917586 QTW917584:QTW917586 QKA917584:QKA917586 QAE917584:QAE917586 PQI917584:PQI917586 PGM917584:PGM917586 OWQ917584:OWQ917586 OMU917584:OMU917586 OCY917584:OCY917586 NTC917584:NTC917586 NJG917584:NJG917586 MZK917584:MZK917586 MPO917584:MPO917586 MFS917584:MFS917586 LVW917584:LVW917586 LMA917584:LMA917586 LCE917584:LCE917586 KSI917584:KSI917586 KIM917584:KIM917586 JYQ917584:JYQ917586 JOU917584:JOU917586 JEY917584:JEY917586 IVC917584:IVC917586 ILG917584:ILG917586 IBK917584:IBK917586 HRO917584:HRO917586 HHS917584:HHS917586 GXW917584:GXW917586 GOA917584:GOA917586 GEE917584:GEE917586 FUI917584:FUI917586 FKM917584:FKM917586 FAQ917584:FAQ917586 EQU917584:EQU917586 EGY917584:EGY917586 DXC917584:DXC917586 DNG917584:DNG917586 DDK917584:DDK917586 CTO917584:CTO917586 CJS917584:CJS917586 BZW917584:BZW917586 BQA917584:BQA917586 BGE917584:BGE917586 AWI917584:AWI917586 AMM917584:AMM917586 ACQ917584:ACQ917586 SU917584:SU917586 IY917584:IY917586 R917584:R917586 WVK852048:WVK852050 WLO852048:WLO852050 WBS852048:WBS852050 VRW852048:VRW852050 VIA852048:VIA852050 UYE852048:UYE852050 UOI852048:UOI852050 UEM852048:UEM852050 TUQ852048:TUQ852050 TKU852048:TKU852050 TAY852048:TAY852050 SRC852048:SRC852050 SHG852048:SHG852050 RXK852048:RXK852050 RNO852048:RNO852050 RDS852048:RDS852050 QTW852048:QTW852050 QKA852048:QKA852050 QAE852048:QAE852050 PQI852048:PQI852050 PGM852048:PGM852050 OWQ852048:OWQ852050 OMU852048:OMU852050 OCY852048:OCY852050 NTC852048:NTC852050 NJG852048:NJG852050 MZK852048:MZK852050 MPO852048:MPO852050 MFS852048:MFS852050 LVW852048:LVW852050 LMA852048:LMA852050 LCE852048:LCE852050 KSI852048:KSI852050 KIM852048:KIM852050 JYQ852048:JYQ852050 JOU852048:JOU852050 JEY852048:JEY852050 IVC852048:IVC852050 ILG852048:ILG852050 IBK852048:IBK852050 HRO852048:HRO852050 HHS852048:HHS852050 GXW852048:GXW852050 GOA852048:GOA852050 GEE852048:GEE852050 FUI852048:FUI852050 FKM852048:FKM852050 FAQ852048:FAQ852050 EQU852048:EQU852050 EGY852048:EGY852050 DXC852048:DXC852050 DNG852048:DNG852050 DDK852048:DDK852050 CTO852048:CTO852050 CJS852048:CJS852050 BZW852048:BZW852050 BQA852048:BQA852050 BGE852048:BGE852050 AWI852048:AWI852050 AMM852048:AMM852050 ACQ852048:ACQ852050 SU852048:SU852050 IY852048:IY852050 R852048:R852050 WVK786512:WVK786514 WLO786512:WLO786514 WBS786512:WBS786514 VRW786512:VRW786514 VIA786512:VIA786514 UYE786512:UYE786514 UOI786512:UOI786514 UEM786512:UEM786514 TUQ786512:TUQ786514 TKU786512:TKU786514 TAY786512:TAY786514 SRC786512:SRC786514 SHG786512:SHG786514 RXK786512:RXK786514 RNO786512:RNO786514 RDS786512:RDS786514 QTW786512:QTW786514 QKA786512:QKA786514 QAE786512:QAE786514 PQI786512:PQI786514 PGM786512:PGM786514 OWQ786512:OWQ786514 OMU786512:OMU786514 OCY786512:OCY786514 NTC786512:NTC786514 NJG786512:NJG786514 MZK786512:MZK786514 MPO786512:MPO786514 MFS786512:MFS786514 LVW786512:LVW786514 LMA786512:LMA786514 LCE786512:LCE786514 KSI786512:KSI786514 KIM786512:KIM786514 JYQ786512:JYQ786514 JOU786512:JOU786514 JEY786512:JEY786514 IVC786512:IVC786514 ILG786512:ILG786514 IBK786512:IBK786514 HRO786512:HRO786514 HHS786512:HHS786514 GXW786512:GXW786514 GOA786512:GOA786514 GEE786512:GEE786514 FUI786512:FUI786514 FKM786512:FKM786514 FAQ786512:FAQ786514 EQU786512:EQU786514 EGY786512:EGY786514 DXC786512:DXC786514 DNG786512:DNG786514 DDK786512:DDK786514 CTO786512:CTO786514 CJS786512:CJS786514 BZW786512:BZW786514 BQA786512:BQA786514 BGE786512:BGE786514 AWI786512:AWI786514 AMM786512:AMM786514 ACQ786512:ACQ786514 SU786512:SU786514 IY786512:IY786514 R786512:R786514 WVK720976:WVK720978 WLO720976:WLO720978 WBS720976:WBS720978 VRW720976:VRW720978 VIA720976:VIA720978 UYE720976:UYE720978 UOI720976:UOI720978 UEM720976:UEM720978 TUQ720976:TUQ720978 TKU720976:TKU720978 TAY720976:TAY720978 SRC720976:SRC720978 SHG720976:SHG720978 RXK720976:RXK720978 RNO720976:RNO720978 RDS720976:RDS720978 QTW720976:QTW720978 QKA720976:QKA720978 QAE720976:QAE720978 PQI720976:PQI720978 PGM720976:PGM720978 OWQ720976:OWQ720978 OMU720976:OMU720978 OCY720976:OCY720978 NTC720976:NTC720978 NJG720976:NJG720978 MZK720976:MZK720978 MPO720976:MPO720978 MFS720976:MFS720978 LVW720976:LVW720978 LMA720976:LMA720978 LCE720976:LCE720978 KSI720976:KSI720978 KIM720976:KIM720978 JYQ720976:JYQ720978 JOU720976:JOU720978 JEY720976:JEY720978 IVC720976:IVC720978 ILG720976:ILG720978 IBK720976:IBK720978 HRO720976:HRO720978 HHS720976:HHS720978 GXW720976:GXW720978 GOA720976:GOA720978 GEE720976:GEE720978 FUI720976:FUI720978 FKM720976:FKM720978 FAQ720976:FAQ720978 EQU720976:EQU720978 EGY720976:EGY720978 DXC720976:DXC720978 DNG720976:DNG720978 DDK720976:DDK720978 CTO720976:CTO720978 CJS720976:CJS720978 BZW720976:BZW720978 BQA720976:BQA720978 BGE720976:BGE720978 AWI720976:AWI720978 AMM720976:AMM720978 ACQ720976:ACQ720978 SU720976:SU720978 IY720976:IY720978 R720976:R720978 WVK655440:WVK655442 WLO655440:WLO655442 WBS655440:WBS655442 VRW655440:VRW655442 VIA655440:VIA655442 UYE655440:UYE655442 UOI655440:UOI655442 UEM655440:UEM655442 TUQ655440:TUQ655442 TKU655440:TKU655442 TAY655440:TAY655442 SRC655440:SRC655442 SHG655440:SHG655442 RXK655440:RXK655442 RNO655440:RNO655442 RDS655440:RDS655442 QTW655440:QTW655442 QKA655440:QKA655442 QAE655440:QAE655442 PQI655440:PQI655442 PGM655440:PGM655442 OWQ655440:OWQ655442 OMU655440:OMU655442 OCY655440:OCY655442 NTC655440:NTC655442 NJG655440:NJG655442 MZK655440:MZK655442 MPO655440:MPO655442 MFS655440:MFS655442 LVW655440:LVW655442 LMA655440:LMA655442 LCE655440:LCE655442 KSI655440:KSI655442 KIM655440:KIM655442 JYQ655440:JYQ655442 JOU655440:JOU655442 JEY655440:JEY655442 IVC655440:IVC655442 ILG655440:ILG655442 IBK655440:IBK655442 HRO655440:HRO655442 HHS655440:HHS655442 GXW655440:GXW655442 GOA655440:GOA655442 GEE655440:GEE655442 FUI655440:FUI655442 FKM655440:FKM655442 FAQ655440:FAQ655442 EQU655440:EQU655442 EGY655440:EGY655442 DXC655440:DXC655442 DNG655440:DNG655442 DDK655440:DDK655442 CTO655440:CTO655442 CJS655440:CJS655442 BZW655440:BZW655442 BQA655440:BQA655442 BGE655440:BGE655442 AWI655440:AWI655442 AMM655440:AMM655442 ACQ655440:ACQ655442 SU655440:SU655442 IY655440:IY655442 R655440:R655442 WVK589904:WVK589906 WLO589904:WLO589906 WBS589904:WBS589906 VRW589904:VRW589906 VIA589904:VIA589906 UYE589904:UYE589906 UOI589904:UOI589906 UEM589904:UEM589906 TUQ589904:TUQ589906 TKU589904:TKU589906 TAY589904:TAY589906 SRC589904:SRC589906 SHG589904:SHG589906 RXK589904:RXK589906 RNO589904:RNO589906 RDS589904:RDS589906 QTW589904:QTW589906 QKA589904:QKA589906 QAE589904:QAE589906 PQI589904:PQI589906 PGM589904:PGM589906 OWQ589904:OWQ589906 OMU589904:OMU589906 OCY589904:OCY589906 NTC589904:NTC589906 NJG589904:NJG589906 MZK589904:MZK589906 MPO589904:MPO589906 MFS589904:MFS589906 LVW589904:LVW589906 LMA589904:LMA589906 LCE589904:LCE589906 KSI589904:KSI589906 KIM589904:KIM589906 JYQ589904:JYQ589906 JOU589904:JOU589906 JEY589904:JEY589906 IVC589904:IVC589906 ILG589904:ILG589906 IBK589904:IBK589906 HRO589904:HRO589906 HHS589904:HHS589906 GXW589904:GXW589906 GOA589904:GOA589906 GEE589904:GEE589906 FUI589904:FUI589906 FKM589904:FKM589906 FAQ589904:FAQ589906 EQU589904:EQU589906 EGY589904:EGY589906 DXC589904:DXC589906 DNG589904:DNG589906 DDK589904:DDK589906 CTO589904:CTO589906 CJS589904:CJS589906 BZW589904:BZW589906 BQA589904:BQA589906 BGE589904:BGE589906 AWI589904:AWI589906 AMM589904:AMM589906 ACQ589904:ACQ589906 SU589904:SU589906 IY589904:IY589906 R589904:R589906 WVK524368:WVK524370 WLO524368:WLO524370 WBS524368:WBS524370 VRW524368:VRW524370 VIA524368:VIA524370 UYE524368:UYE524370 UOI524368:UOI524370 UEM524368:UEM524370 TUQ524368:TUQ524370 TKU524368:TKU524370 TAY524368:TAY524370 SRC524368:SRC524370 SHG524368:SHG524370 RXK524368:RXK524370 RNO524368:RNO524370 RDS524368:RDS524370 QTW524368:QTW524370 QKA524368:QKA524370 QAE524368:QAE524370 PQI524368:PQI524370 PGM524368:PGM524370 OWQ524368:OWQ524370 OMU524368:OMU524370 OCY524368:OCY524370 NTC524368:NTC524370 NJG524368:NJG524370 MZK524368:MZK524370 MPO524368:MPO524370 MFS524368:MFS524370 LVW524368:LVW524370 LMA524368:LMA524370 LCE524368:LCE524370 KSI524368:KSI524370 KIM524368:KIM524370 JYQ524368:JYQ524370 JOU524368:JOU524370 JEY524368:JEY524370 IVC524368:IVC524370 ILG524368:ILG524370 IBK524368:IBK524370 HRO524368:HRO524370 HHS524368:HHS524370 GXW524368:GXW524370 GOA524368:GOA524370 GEE524368:GEE524370 FUI524368:FUI524370 FKM524368:FKM524370 FAQ524368:FAQ524370 EQU524368:EQU524370 EGY524368:EGY524370 DXC524368:DXC524370 DNG524368:DNG524370 DDK524368:DDK524370 CTO524368:CTO524370 CJS524368:CJS524370 BZW524368:BZW524370 BQA524368:BQA524370 BGE524368:BGE524370 AWI524368:AWI524370 AMM524368:AMM524370 ACQ524368:ACQ524370 SU524368:SU524370 IY524368:IY524370 R524368:R524370 WVK458832:WVK458834 WLO458832:WLO458834 WBS458832:WBS458834 VRW458832:VRW458834 VIA458832:VIA458834 UYE458832:UYE458834 UOI458832:UOI458834 UEM458832:UEM458834 TUQ458832:TUQ458834 TKU458832:TKU458834 TAY458832:TAY458834 SRC458832:SRC458834 SHG458832:SHG458834 RXK458832:RXK458834 RNO458832:RNO458834 RDS458832:RDS458834 QTW458832:QTW458834 QKA458832:QKA458834 QAE458832:QAE458834 PQI458832:PQI458834 PGM458832:PGM458834 OWQ458832:OWQ458834 OMU458832:OMU458834 OCY458832:OCY458834 NTC458832:NTC458834 NJG458832:NJG458834 MZK458832:MZK458834 MPO458832:MPO458834 MFS458832:MFS458834 LVW458832:LVW458834 LMA458832:LMA458834 LCE458832:LCE458834 KSI458832:KSI458834 KIM458832:KIM458834 JYQ458832:JYQ458834 JOU458832:JOU458834 JEY458832:JEY458834 IVC458832:IVC458834 ILG458832:ILG458834 IBK458832:IBK458834 HRO458832:HRO458834 HHS458832:HHS458834 GXW458832:GXW458834 GOA458832:GOA458834 GEE458832:GEE458834 FUI458832:FUI458834 FKM458832:FKM458834 FAQ458832:FAQ458834 EQU458832:EQU458834 EGY458832:EGY458834 DXC458832:DXC458834 DNG458832:DNG458834 DDK458832:DDK458834 CTO458832:CTO458834 CJS458832:CJS458834 BZW458832:BZW458834 BQA458832:BQA458834 BGE458832:BGE458834 AWI458832:AWI458834 AMM458832:AMM458834 ACQ458832:ACQ458834 SU458832:SU458834 IY458832:IY458834 R458832:R458834 WVK393296:WVK393298 WLO393296:WLO393298 WBS393296:WBS393298 VRW393296:VRW393298 VIA393296:VIA393298 UYE393296:UYE393298 UOI393296:UOI393298 UEM393296:UEM393298 TUQ393296:TUQ393298 TKU393296:TKU393298 TAY393296:TAY393298 SRC393296:SRC393298 SHG393296:SHG393298 RXK393296:RXK393298 RNO393296:RNO393298 RDS393296:RDS393298 QTW393296:QTW393298 QKA393296:QKA393298 QAE393296:QAE393298 PQI393296:PQI393298 PGM393296:PGM393298 OWQ393296:OWQ393298 OMU393296:OMU393298 OCY393296:OCY393298 NTC393296:NTC393298 NJG393296:NJG393298 MZK393296:MZK393298 MPO393296:MPO393298 MFS393296:MFS393298 LVW393296:LVW393298 LMA393296:LMA393298 LCE393296:LCE393298 KSI393296:KSI393298 KIM393296:KIM393298 JYQ393296:JYQ393298 JOU393296:JOU393298 JEY393296:JEY393298 IVC393296:IVC393298 ILG393296:ILG393298 IBK393296:IBK393298 HRO393296:HRO393298 HHS393296:HHS393298 GXW393296:GXW393298 GOA393296:GOA393298 GEE393296:GEE393298 FUI393296:FUI393298 FKM393296:FKM393298 FAQ393296:FAQ393298 EQU393296:EQU393298 EGY393296:EGY393298 DXC393296:DXC393298 DNG393296:DNG393298 DDK393296:DDK393298 CTO393296:CTO393298 CJS393296:CJS393298 BZW393296:BZW393298 BQA393296:BQA393298 BGE393296:BGE393298 AWI393296:AWI393298 AMM393296:AMM393298 ACQ393296:ACQ393298 SU393296:SU393298 IY393296:IY393298 R393296:R393298 WVK327760:WVK327762 WLO327760:WLO327762 WBS327760:WBS327762 VRW327760:VRW327762 VIA327760:VIA327762 UYE327760:UYE327762 UOI327760:UOI327762 UEM327760:UEM327762 TUQ327760:TUQ327762 TKU327760:TKU327762 TAY327760:TAY327762 SRC327760:SRC327762 SHG327760:SHG327762 RXK327760:RXK327762 RNO327760:RNO327762 RDS327760:RDS327762 QTW327760:QTW327762 QKA327760:QKA327762 QAE327760:QAE327762 PQI327760:PQI327762 PGM327760:PGM327762 OWQ327760:OWQ327762 OMU327760:OMU327762 OCY327760:OCY327762 NTC327760:NTC327762 NJG327760:NJG327762 MZK327760:MZK327762 MPO327760:MPO327762 MFS327760:MFS327762 LVW327760:LVW327762 LMA327760:LMA327762 LCE327760:LCE327762 KSI327760:KSI327762 KIM327760:KIM327762 JYQ327760:JYQ327762 JOU327760:JOU327762 JEY327760:JEY327762 IVC327760:IVC327762 ILG327760:ILG327762 IBK327760:IBK327762 HRO327760:HRO327762 HHS327760:HHS327762 GXW327760:GXW327762 GOA327760:GOA327762 GEE327760:GEE327762 FUI327760:FUI327762 FKM327760:FKM327762 FAQ327760:FAQ327762 EQU327760:EQU327762 EGY327760:EGY327762 DXC327760:DXC327762 DNG327760:DNG327762 DDK327760:DDK327762 CTO327760:CTO327762 CJS327760:CJS327762 BZW327760:BZW327762 BQA327760:BQA327762 BGE327760:BGE327762 AWI327760:AWI327762 AMM327760:AMM327762 ACQ327760:ACQ327762 SU327760:SU327762 IY327760:IY327762 R327760:R327762 WVK262224:WVK262226 WLO262224:WLO262226 WBS262224:WBS262226 VRW262224:VRW262226 VIA262224:VIA262226 UYE262224:UYE262226 UOI262224:UOI262226 UEM262224:UEM262226 TUQ262224:TUQ262226 TKU262224:TKU262226 TAY262224:TAY262226 SRC262224:SRC262226 SHG262224:SHG262226 RXK262224:RXK262226 RNO262224:RNO262226 RDS262224:RDS262226 QTW262224:QTW262226 QKA262224:QKA262226 QAE262224:QAE262226 PQI262224:PQI262226 PGM262224:PGM262226 OWQ262224:OWQ262226 OMU262224:OMU262226 OCY262224:OCY262226 NTC262224:NTC262226 NJG262224:NJG262226 MZK262224:MZK262226 MPO262224:MPO262226 MFS262224:MFS262226 LVW262224:LVW262226 LMA262224:LMA262226 LCE262224:LCE262226 KSI262224:KSI262226 KIM262224:KIM262226 JYQ262224:JYQ262226 JOU262224:JOU262226 JEY262224:JEY262226 IVC262224:IVC262226 ILG262224:ILG262226 IBK262224:IBK262226 HRO262224:HRO262226 HHS262224:HHS262226 GXW262224:GXW262226 GOA262224:GOA262226 GEE262224:GEE262226 FUI262224:FUI262226 FKM262224:FKM262226 FAQ262224:FAQ262226 EQU262224:EQU262226 EGY262224:EGY262226 DXC262224:DXC262226 DNG262224:DNG262226 DDK262224:DDK262226 CTO262224:CTO262226 CJS262224:CJS262226 BZW262224:BZW262226 BQA262224:BQA262226 BGE262224:BGE262226 AWI262224:AWI262226 AMM262224:AMM262226 ACQ262224:ACQ262226 SU262224:SU262226 IY262224:IY262226 R262224:R262226 WVK196688:WVK196690 WLO196688:WLO196690 WBS196688:WBS196690 VRW196688:VRW196690 VIA196688:VIA196690 UYE196688:UYE196690 UOI196688:UOI196690 UEM196688:UEM196690 TUQ196688:TUQ196690 TKU196688:TKU196690 TAY196688:TAY196690 SRC196688:SRC196690 SHG196688:SHG196690 RXK196688:RXK196690 RNO196688:RNO196690 RDS196688:RDS196690 QTW196688:QTW196690 QKA196688:QKA196690 QAE196688:QAE196690 PQI196688:PQI196690 PGM196688:PGM196690 OWQ196688:OWQ196690 OMU196688:OMU196690 OCY196688:OCY196690 NTC196688:NTC196690 NJG196688:NJG196690 MZK196688:MZK196690 MPO196688:MPO196690 MFS196688:MFS196690 LVW196688:LVW196690 LMA196688:LMA196690 LCE196688:LCE196690 KSI196688:KSI196690 KIM196688:KIM196690 JYQ196688:JYQ196690 JOU196688:JOU196690 JEY196688:JEY196690 IVC196688:IVC196690 ILG196688:ILG196690 IBK196688:IBK196690 HRO196688:HRO196690 HHS196688:HHS196690 GXW196688:GXW196690 GOA196688:GOA196690 GEE196688:GEE196690 FUI196688:FUI196690 FKM196688:FKM196690 FAQ196688:FAQ196690 EQU196688:EQU196690 EGY196688:EGY196690 DXC196688:DXC196690 DNG196688:DNG196690 DDK196688:DDK196690 CTO196688:CTO196690 CJS196688:CJS196690 BZW196688:BZW196690 BQA196688:BQA196690 BGE196688:BGE196690 AWI196688:AWI196690 AMM196688:AMM196690 ACQ196688:ACQ196690 SU196688:SU196690 IY196688:IY196690 R196688:R196690 WVK131152:WVK131154 WLO131152:WLO131154 WBS131152:WBS131154 VRW131152:VRW131154 VIA131152:VIA131154 UYE131152:UYE131154 UOI131152:UOI131154 UEM131152:UEM131154 TUQ131152:TUQ131154 TKU131152:TKU131154 TAY131152:TAY131154 SRC131152:SRC131154 SHG131152:SHG131154 RXK131152:RXK131154 RNO131152:RNO131154 RDS131152:RDS131154 QTW131152:QTW131154 QKA131152:QKA131154 QAE131152:QAE131154 PQI131152:PQI131154 PGM131152:PGM131154 OWQ131152:OWQ131154 OMU131152:OMU131154 OCY131152:OCY131154 NTC131152:NTC131154 NJG131152:NJG131154 MZK131152:MZK131154 MPO131152:MPO131154 MFS131152:MFS131154 LVW131152:LVW131154 LMA131152:LMA131154 LCE131152:LCE131154 KSI131152:KSI131154 KIM131152:KIM131154 JYQ131152:JYQ131154 JOU131152:JOU131154 JEY131152:JEY131154 IVC131152:IVC131154 ILG131152:ILG131154 IBK131152:IBK131154 HRO131152:HRO131154 HHS131152:HHS131154 GXW131152:GXW131154 GOA131152:GOA131154 GEE131152:GEE131154 FUI131152:FUI131154 FKM131152:FKM131154 FAQ131152:FAQ131154 EQU131152:EQU131154 EGY131152:EGY131154 DXC131152:DXC131154 DNG131152:DNG131154 DDK131152:DDK131154 CTO131152:CTO131154 CJS131152:CJS131154 BZW131152:BZW131154 BQA131152:BQA131154 BGE131152:BGE131154 AWI131152:AWI131154 AMM131152:AMM131154 ACQ131152:ACQ131154 SU131152:SU131154 IY131152:IY131154 R131152:R131154 WVK65616:WVK65618 WLO65616:WLO65618 WBS65616:WBS65618 VRW65616:VRW65618 VIA65616:VIA65618 UYE65616:UYE65618 UOI65616:UOI65618 UEM65616:UEM65618 TUQ65616:TUQ65618 TKU65616:TKU65618 TAY65616:TAY65618 SRC65616:SRC65618 SHG65616:SHG65618 RXK65616:RXK65618 RNO65616:RNO65618 RDS65616:RDS65618 QTW65616:QTW65618 QKA65616:QKA65618 QAE65616:QAE65618 PQI65616:PQI65618 PGM65616:PGM65618 OWQ65616:OWQ65618 OMU65616:OMU65618 OCY65616:OCY65618 NTC65616:NTC65618 NJG65616:NJG65618 MZK65616:MZK65618 MPO65616:MPO65618 MFS65616:MFS65618 LVW65616:LVW65618 LMA65616:LMA65618 LCE65616:LCE65618 KSI65616:KSI65618 KIM65616:KIM65618 JYQ65616:JYQ65618 JOU65616:JOU65618 JEY65616:JEY65618 IVC65616:IVC65618 ILG65616:ILG65618 IBK65616:IBK65618 HRO65616:HRO65618 HHS65616:HHS65618 GXW65616:GXW65618 GOA65616:GOA65618 GEE65616:GEE65618 FUI65616:FUI65618 FKM65616:FKM65618 FAQ65616:FAQ65618 EQU65616:EQU65618 EGY65616:EGY65618 DXC65616:DXC65618 DNG65616:DNG65618 DDK65616:DDK65618 CTO65616:CTO65618 CJS65616:CJS65618 BZW65616:BZW65618 BQA65616:BQA65618 BGE65616:BGE65618 AWI65616:AWI65618 AMM65616:AMM65618 ACQ65616:ACQ65618 SU65616:SU65618 IY65616:IY65618 R65616:R65618 WVK91:WVK93 WLO91:WLO93 WBS91:WBS93 VRW91:VRW93 VIA91:VIA93 UYE91:UYE93 UOI91:UOI93 UEM91:UEM93 TUQ91:TUQ93 TKU91:TKU93 TAY91:TAY93 SRC91:SRC93 SHG91:SHG93 RXK91:RXK93 RNO91:RNO93 RDS91:RDS93 QTW91:QTW93 QKA91:QKA93 QAE91:QAE93 PQI91:PQI93 PGM91:PGM93 OWQ91:OWQ93 OMU91:OMU93 OCY91:OCY93 NTC91:NTC93 NJG91:NJG93 MZK91:MZK93 MPO91:MPO93 MFS91:MFS93 LVW91:LVW93 LMA91:LMA93 LCE91:LCE93 KSI91:KSI93 KIM91:KIM93 JYQ91:JYQ93 JOU91:JOU93 JEY91:JEY93 IVC91:IVC93 ILG91:ILG93 IBK91:IBK93 HRO91:HRO93 HHS91:HHS93 GXW91:GXW93 GOA91:GOA93 GEE91:GEE93 FUI91:FUI93 FKM91:FKM93 FAQ91:FAQ93 EQU91:EQU93 EGY91:EGY93 DXC91:DXC93 DNG91:DNG93 DDK91:DDK93 CTO91:CTO93 CJS91:CJS93 BZW91:BZW93 BQA91:BQA93 BGE91:BGE93 AWI91:AWI93 AMM91:AMM93 ACQ91:ACQ93 SU91:SU93 R91:R93"/>
    <dataValidation allowBlank="1" showErrorMessage="1" prompt="Alineado con PGS Regionales" sqref="WVK983124:WVK983126 R94:R102 WLO983124:WLO983126 WBS983124:WBS983126 VRW983124:VRW983126 VIA983124:VIA983126 UYE983124:UYE983126 UOI983124:UOI983126 UEM983124:UEM983126 TUQ983124:TUQ983126 TKU983124:TKU983126 TAY983124:TAY983126 SRC983124:SRC983126 SHG983124:SHG983126 RXK983124:RXK983126 RNO983124:RNO983126 RDS983124:RDS983126 QTW983124:QTW983126 QKA983124:QKA983126 QAE983124:QAE983126 PQI983124:PQI983126 PGM983124:PGM983126 OWQ983124:OWQ983126 OMU983124:OMU983126 OCY983124:OCY983126 NTC983124:NTC983126 NJG983124:NJG983126 MZK983124:MZK983126 MPO983124:MPO983126 MFS983124:MFS983126 LVW983124:LVW983126 LMA983124:LMA983126 LCE983124:LCE983126 KSI983124:KSI983126 KIM983124:KIM983126 JYQ983124:JYQ983126 JOU983124:JOU983126 JEY983124:JEY983126 IVC983124:IVC983126 ILG983124:ILG983126 IBK983124:IBK983126 HRO983124:HRO983126 HHS983124:HHS983126 GXW983124:GXW983126 GOA983124:GOA983126 GEE983124:GEE983126 FUI983124:FUI983126 FKM983124:FKM983126 FAQ983124:FAQ983126 EQU983124:EQU983126 EGY983124:EGY983126 DXC983124:DXC983126 DNG983124:DNG983126 DDK983124:DDK983126 CTO983124:CTO983126 CJS983124:CJS983126 BZW983124:BZW983126 BQA983124:BQA983126 BGE983124:BGE983126 AWI983124:AWI983126 AMM983124:AMM983126 ACQ983124:ACQ983126 SU983124:SU983126 IY983124:IY983126 R983124:R983126 WVK917588:WVK917590 WLO917588:WLO917590 WBS917588:WBS917590 VRW917588:VRW917590 VIA917588:VIA917590 UYE917588:UYE917590 UOI917588:UOI917590 UEM917588:UEM917590 TUQ917588:TUQ917590 TKU917588:TKU917590 TAY917588:TAY917590 SRC917588:SRC917590 SHG917588:SHG917590 RXK917588:RXK917590 RNO917588:RNO917590 RDS917588:RDS917590 QTW917588:QTW917590 QKA917588:QKA917590 QAE917588:QAE917590 PQI917588:PQI917590 PGM917588:PGM917590 OWQ917588:OWQ917590 OMU917588:OMU917590 OCY917588:OCY917590 NTC917588:NTC917590 NJG917588:NJG917590 MZK917588:MZK917590 MPO917588:MPO917590 MFS917588:MFS917590 LVW917588:LVW917590 LMA917588:LMA917590 LCE917588:LCE917590 KSI917588:KSI917590 KIM917588:KIM917590 JYQ917588:JYQ917590 JOU917588:JOU917590 JEY917588:JEY917590 IVC917588:IVC917590 ILG917588:ILG917590 IBK917588:IBK917590 HRO917588:HRO917590 HHS917588:HHS917590 GXW917588:GXW917590 GOA917588:GOA917590 GEE917588:GEE917590 FUI917588:FUI917590 FKM917588:FKM917590 FAQ917588:FAQ917590 EQU917588:EQU917590 EGY917588:EGY917590 DXC917588:DXC917590 DNG917588:DNG917590 DDK917588:DDK917590 CTO917588:CTO917590 CJS917588:CJS917590 BZW917588:BZW917590 BQA917588:BQA917590 BGE917588:BGE917590 AWI917588:AWI917590 AMM917588:AMM917590 ACQ917588:ACQ917590 SU917588:SU917590 IY917588:IY917590 R917588:R917590 WVK852052:WVK852054 WLO852052:WLO852054 WBS852052:WBS852054 VRW852052:VRW852054 VIA852052:VIA852054 UYE852052:UYE852054 UOI852052:UOI852054 UEM852052:UEM852054 TUQ852052:TUQ852054 TKU852052:TKU852054 TAY852052:TAY852054 SRC852052:SRC852054 SHG852052:SHG852054 RXK852052:RXK852054 RNO852052:RNO852054 RDS852052:RDS852054 QTW852052:QTW852054 QKA852052:QKA852054 QAE852052:QAE852054 PQI852052:PQI852054 PGM852052:PGM852054 OWQ852052:OWQ852054 OMU852052:OMU852054 OCY852052:OCY852054 NTC852052:NTC852054 NJG852052:NJG852054 MZK852052:MZK852054 MPO852052:MPO852054 MFS852052:MFS852054 LVW852052:LVW852054 LMA852052:LMA852054 LCE852052:LCE852054 KSI852052:KSI852054 KIM852052:KIM852054 JYQ852052:JYQ852054 JOU852052:JOU852054 JEY852052:JEY852054 IVC852052:IVC852054 ILG852052:ILG852054 IBK852052:IBK852054 HRO852052:HRO852054 HHS852052:HHS852054 GXW852052:GXW852054 GOA852052:GOA852054 GEE852052:GEE852054 FUI852052:FUI852054 FKM852052:FKM852054 FAQ852052:FAQ852054 EQU852052:EQU852054 EGY852052:EGY852054 DXC852052:DXC852054 DNG852052:DNG852054 DDK852052:DDK852054 CTO852052:CTO852054 CJS852052:CJS852054 BZW852052:BZW852054 BQA852052:BQA852054 BGE852052:BGE852054 AWI852052:AWI852054 AMM852052:AMM852054 ACQ852052:ACQ852054 SU852052:SU852054 IY852052:IY852054 R852052:R852054 WVK786516:WVK786518 WLO786516:WLO786518 WBS786516:WBS786518 VRW786516:VRW786518 VIA786516:VIA786518 UYE786516:UYE786518 UOI786516:UOI786518 UEM786516:UEM786518 TUQ786516:TUQ786518 TKU786516:TKU786518 TAY786516:TAY786518 SRC786516:SRC786518 SHG786516:SHG786518 RXK786516:RXK786518 RNO786516:RNO786518 RDS786516:RDS786518 QTW786516:QTW786518 QKA786516:QKA786518 QAE786516:QAE786518 PQI786516:PQI786518 PGM786516:PGM786518 OWQ786516:OWQ786518 OMU786516:OMU786518 OCY786516:OCY786518 NTC786516:NTC786518 NJG786516:NJG786518 MZK786516:MZK786518 MPO786516:MPO786518 MFS786516:MFS786518 LVW786516:LVW786518 LMA786516:LMA786518 LCE786516:LCE786518 KSI786516:KSI786518 KIM786516:KIM786518 JYQ786516:JYQ786518 JOU786516:JOU786518 JEY786516:JEY786518 IVC786516:IVC786518 ILG786516:ILG786518 IBK786516:IBK786518 HRO786516:HRO786518 HHS786516:HHS786518 GXW786516:GXW786518 GOA786516:GOA786518 GEE786516:GEE786518 FUI786516:FUI786518 FKM786516:FKM786518 FAQ786516:FAQ786518 EQU786516:EQU786518 EGY786516:EGY786518 DXC786516:DXC786518 DNG786516:DNG786518 DDK786516:DDK786518 CTO786516:CTO786518 CJS786516:CJS786518 BZW786516:BZW786518 BQA786516:BQA786518 BGE786516:BGE786518 AWI786516:AWI786518 AMM786516:AMM786518 ACQ786516:ACQ786518 SU786516:SU786518 IY786516:IY786518 R786516:R786518 WVK720980:WVK720982 WLO720980:WLO720982 WBS720980:WBS720982 VRW720980:VRW720982 VIA720980:VIA720982 UYE720980:UYE720982 UOI720980:UOI720982 UEM720980:UEM720982 TUQ720980:TUQ720982 TKU720980:TKU720982 TAY720980:TAY720982 SRC720980:SRC720982 SHG720980:SHG720982 RXK720980:RXK720982 RNO720980:RNO720982 RDS720980:RDS720982 QTW720980:QTW720982 QKA720980:QKA720982 QAE720980:QAE720982 PQI720980:PQI720982 PGM720980:PGM720982 OWQ720980:OWQ720982 OMU720980:OMU720982 OCY720980:OCY720982 NTC720980:NTC720982 NJG720980:NJG720982 MZK720980:MZK720982 MPO720980:MPO720982 MFS720980:MFS720982 LVW720980:LVW720982 LMA720980:LMA720982 LCE720980:LCE720982 KSI720980:KSI720982 KIM720980:KIM720982 JYQ720980:JYQ720982 JOU720980:JOU720982 JEY720980:JEY720982 IVC720980:IVC720982 ILG720980:ILG720982 IBK720980:IBK720982 HRO720980:HRO720982 HHS720980:HHS720982 GXW720980:GXW720982 GOA720980:GOA720982 GEE720980:GEE720982 FUI720980:FUI720982 FKM720980:FKM720982 FAQ720980:FAQ720982 EQU720980:EQU720982 EGY720980:EGY720982 DXC720980:DXC720982 DNG720980:DNG720982 DDK720980:DDK720982 CTO720980:CTO720982 CJS720980:CJS720982 BZW720980:BZW720982 BQA720980:BQA720982 BGE720980:BGE720982 AWI720980:AWI720982 AMM720980:AMM720982 ACQ720980:ACQ720982 SU720980:SU720982 IY720980:IY720982 R720980:R720982 WVK655444:WVK655446 WLO655444:WLO655446 WBS655444:WBS655446 VRW655444:VRW655446 VIA655444:VIA655446 UYE655444:UYE655446 UOI655444:UOI655446 UEM655444:UEM655446 TUQ655444:TUQ655446 TKU655444:TKU655446 TAY655444:TAY655446 SRC655444:SRC655446 SHG655444:SHG655446 RXK655444:RXK655446 RNO655444:RNO655446 RDS655444:RDS655446 QTW655444:QTW655446 QKA655444:QKA655446 QAE655444:QAE655446 PQI655444:PQI655446 PGM655444:PGM655446 OWQ655444:OWQ655446 OMU655444:OMU655446 OCY655444:OCY655446 NTC655444:NTC655446 NJG655444:NJG655446 MZK655444:MZK655446 MPO655444:MPO655446 MFS655444:MFS655446 LVW655444:LVW655446 LMA655444:LMA655446 LCE655444:LCE655446 KSI655444:KSI655446 KIM655444:KIM655446 JYQ655444:JYQ655446 JOU655444:JOU655446 JEY655444:JEY655446 IVC655444:IVC655446 ILG655444:ILG655446 IBK655444:IBK655446 HRO655444:HRO655446 HHS655444:HHS655446 GXW655444:GXW655446 GOA655444:GOA655446 GEE655444:GEE655446 FUI655444:FUI655446 FKM655444:FKM655446 FAQ655444:FAQ655446 EQU655444:EQU655446 EGY655444:EGY655446 DXC655444:DXC655446 DNG655444:DNG655446 DDK655444:DDK655446 CTO655444:CTO655446 CJS655444:CJS655446 BZW655444:BZW655446 BQA655444:BQA655446 BGE655444:BGE655446 AWI655444:AWI655446 AMM655444:AMM655446 ACQ655444:ACQ655446 SU655444:SU655446 IY655444:IY655446 R655444:R655446 WVK589908:WVK589910 WLO589908:WLO589910 WBS589908:WBS589910 VRW589908:VRW589910 VIA589908:VIA589910 UYE589908:UYE589910 UOI589908:UOI589910 UEM589908:UEM589910 TUQ589908:TUQ589910 TKU589908:TKU589910 TAY589908:TAY589910 SRC589908:SRC589910 SHG589908:SHG589910 RXK589908:RXK589910 RNO589908:RNO589910 RDS589908:RDS589910 QTW589908:QTW589910 QKA589908:QKA589910 QAE589908:QAE589910 PQI589908:PQI589910 PGM589908:PGM589910 OWQ589908:OWQ589910 OMU589908:OMU589910 OCY589908:OCY589910 NTC589908:NTC589910 NJG589908:NJG589910 MZK589908:MZK589910 MPO589908:MPO589910 MFS589908:MFS589910 LVW589908:LVW589910 LMA589908:LMA589910 LCE589908:LCE589910 KSI589908:KSI589910 KIM589908:KIM589910 JYQ589908:JYQ589910 JOU589908:JOU589910 JEY589908:JEY589910 IVC589908:IVC589910 ILG589908:ILG589910 IBK589908:IBK589910 HRO589908:HRO589910 HHS589908:HHS589910 GXW589908:GXW589910 GOA589908:GOA589910 GEE589908:GEE589910 FUI589908:FUI589910 FKM589908:FKM589910 FAQ589908:FAQ589910 EQU589908:EQU589910 EGY589908:EGY589910 DXC589908:DXC589910 DNG589908:DNG589910 DDK589908:DDK589910 CTO589908:CTO589910 CJS589908:CJS589910 BZW589908:BZW589910 BQA589908:BQA589910 BGE589908:BGE589910 AWI589908:AWI589910 AMM589908:AMM589910 ACQ589908:ACQ589910 SU589908:SU589910 IY589908:IY589910 R589908:R589910 WVK524372:WVK524374 WLO524372:WLO524374 WBS524372:WBS524374 VRW524372:VRW524374 VIA524372:VIA524374 UYE524372:UYE524374 UOI524372:UOI524374 UEM524372:UEM524374 TUQ524372:TUQ524374 TKU524372:TKU524374 TAY524372:TAY524374 SRC524372:SRC524374 SHG524372:SHG524374 RXK524372:RXK524374 RNO524372:RNO524374 RDS524372:RDS524374 QTW524372:QTW524374 QKA524372:QKA524374 QAE524372:QAE524374 PQI524372:PQI524374 PGM524372:PGM524374 OWQ524372:OWQ524374 OMU524372:OMU524374 OCY524372:OCY524374 NTC524372:NTC524374 NJG524372:NJG524374 MZK524372:MZK524374 MPO524372:MPO524374 MFS524372:MFS524374 LVW524372:LVW524374 LMA524372:LMA524374 LCE524372:LCE524374 KSI524372:KSI524374 KIM524372:KIM524374 JYQ524372:JYQ524374 JOU524372:JOU524374 JEY524372:JEY524374 IVC524372:IVC524374 ILG524372:ILG524374 IBK524372:IBK524374 HRO524372:HRO524374 HHS524372:HHS524374 GXW524372:GXW524374 GOA524372:GOA524374 GEE524372:GEE524374 FUI524372:FUI524374 FKM524372:FKM524374 FAQ524372:FAQ524374 EQU524372:EQU524374 EGY524372:EGY524374 DXC524372:DXC524374 DNG524372:DNG524374 DDK524372:DDK524374 CTO524372:CTO524374 CJS524372:CJS524374 BZW524372:BZW524374 BQA524372:BQA524374 BGE524372:BGE524374 AWI524372:AWI524374 AMM524372:AMM524374 ACQ524372:ACQ524374 SU524372:SU524374 IY524372:IY524374 R524372:R524374 WVK458836:WVK458838 WLO458836:WLO458838 WBS458836:WBS458838 VRW458836:VRW458838 VIA458836:VIA458838 UYE458836:UYE458838 UOI458836:UOI458838 UEM458836:UEM458838 TUQ458836:TUQ458838 TKU458836:TKU458838 TAY458836:TAY458838 SRC458836:SRC458838 SHG458836:SHG458838 RXK458836:RXK458838 RNO458836:RNO458838 RDS458836:RDS458838 QTW458836:QTW458838 QKA458836:QKA458838 QAE458836:QAE458838 PQI458836:PQI458838 PGM458836:PGM458838 OWQ458836:OWQ458838 OMU458836:OMU458838 OCY458836:OCY458838 NTC458836:NTC458838 NJG458836:NJG458838 MZK458836:MZK458838 MPO458836:MPO458838 MFS458836:MFS458838 LVW458836:LVW458838 LMA458836:LMA458838 LCE458836:LCE458838 KSI458836:KSI458838 KIM458836:KIM458838 JYQ458836:JYQ458838 JOU458836:JOU458838 JEY458836:JEY458838 IVC458836:IVC458838 ILG458836:ILG458838 IBK458836:IBK458838 HRO458836:HRO458838 HHS458836:HHS458838 GXW458836:GXW458838 GOA458836:GOA458838 GEE458836:GEE458838 FUI458836:FUI458838 FKM458836:FKM458838 FAQ458836:FAQ458838 EQU458836:EQU458838 EGY458836:EGY458838 DXC458836:DXC458838 DNG458836:DNG458838 DDK458836:DDK458838 CTO458836:CTO458838 CJS458836:CJS458838 BZW458836:BZW458838 BQA458836:BQA458838 BGE458836:BGE458838 AWI458836:AWI458838 AMM458836:AMM458838 ACQ458836:ACQ458838 SU458836:SU458838 IY458836:IY458838 R458836:R458838 WVK393300:WVK393302 WLO393300:WLO393302 WBS393300:WBS393302 VRW393300:VRW393302 VIA393300:VIA393302 UYE393300:UYE393302 UOI393300:UOI393302 UEM393300:UEM393302 TUQ393300:TUQ393302 TKU393300:TKU393302 TAY393300:TAY393302 SRC393300:SRC393302 SHG393300:SHG393302 RXK393300:RXK393302 RNO393300:RNO393302 RDS393300:RDS393302 QTW393300:QTW393302 QKA393300:QKA393302 QAE393300:QAE393302 PQI393300:PQI393302 PGM393300:PGM393302 OWQ393300:OWQ393302 OMU393300:OMU393302 OCY393300:OCY393302 NTC393300:NTC393302 NJG393300:NJG393302 MZK393300:MZK393302 MPO393300:MPO393302 MFS393300:MFS393302 LVW393300:LVW393302 LMA393300:LMA393302 LCE393300:LCE393302 KSI393300:KSI393302 KIM393300:KIM393302 JYQ393300:JYQ393302 JOU393300:JOU393302 JEY393300:JEY393302 IVC393300:IVC393302 ILG393300:ILG393302 IBK393300:IBK393302 HRO393300:HRO393302 HHS393300:HHS393302 GXW393300:GXW393302 GOA393300:GOA393302 GEE393300:GEE393302 FUI393300:FUI393302 FKM393300:FKM393302 FAQ393300:FAQ393302 EQU393300:EQU393302 EGY393300:EGY393302 DXC393300:DXC393302 DNG393300:DNG393302 DDK393300:DDK393302 CTO393300:CTO393302 CJS393300:CJS393302 BZW393300:BZW393302 BQA393300:BQA393302 BGE393300:BGE393302 AWI393300:AWI393302 AMM393300:AMM393302 ACQ393300:ACQ393302 SU393300:SU393302 IY393300:IY393302 R393300:R393302 WVK327764:WVK327766 WLO327764:WLO327766 WBS327764:WBS327766 VRW327764:VRW327766 VIA327764:VIA327766 UYE327764:UYE327766 UOI327764:UOI327766 UEM327764:UEM327766 TUQ327764:TUQ327766 TKU327764:TKU327766 TAY327764:TAY327766 SRC327764:SRC327766 SHG327764:SHG327766 RXK327764:RXK327766 RNO327764:RNO327766 RDS327764:RDS327766 QTW327764:QTW327766 QKA327764:QKA327766 QAE327764:QAE327766 PQI327764:PQI327766 PGM327764:PGM327766 OWQ327764:OWQ327766 OMU327764:OMU327766 OCY327764:OCY327766 NTC327764:NTC327766 NJG327764:NJG327766 MZK327764:MZK327766 MPO327764:MPO327766 MFS327764:MFS327766 LVW327764:LVW327766 LMA327764:LMA327766 LCE327764:LCE327766 KSI327764:KSI327766 KIM327764:KIM327766 JYQ327764:JYQ327766 JOU327764:JOU327766 JEY327764:JEY327766 IVC327764:IVC327766 ILG327764:ILG327766 IBK327764:IBK327766 HRO327764:HRO327766 HHS327764:HHS327766 GXW327764:GXW327766 GOA327764:GOA327766 GEE327764:GEE327766 FUI327764:FUI327766 FKM327764:FKM327766 FAQ327764:FAQ327766 EQU327764:EQU327766 EGY327764:EGY327766 DXC327764:DXC327766 DNG327764:DNG327766 DDK327764:DDK327766 CTO327764:CTO327766 CJS327764:CJS327766 BZW327764:BZW327766 BQA327764:BQA327766 BGE327764:BGE327766 AWI327764:AWI327766 AMM327764:AMM327766 ACQ327764:ACQ327766 SU327764:SU327766 IY327764:IY327766 R327764:R327766 WVK262228:WVK262230 WLO262228:WLO262230 WBS262228:WBS262230 VRW262228:VRW262230 VIA262228:VIA262230 UYE262228:UYE262230 UOI262228:UOI262230 UEM262228:UEM262230 TUQ262228:TUQ262230 TKU262228:TKU262230 TAY262228:TAY262230 SRC262228:SRC262230 SHG262228:SHG262230 RXK262228:RXK262230 RNO262228:RNO262230 RDS262228:RDS262230 QTW262228:QTW262230 QKA262228:QKA262230 QAE262228:QAE262230 PQI262228:PQI262230 PGM262228:PGM262230 OWQ262228:OWQ262230 OMU262228:OMU262230 OCY262228:OCY262230 NTC262228:NTC262230 NJG262228:NJG262230 MZK262228:MZK262230 MPO262228:MPO262230 MFS262228:MFS262230 LVW262228:LVW262230 LMA262228:LMA262230 LCE262228:LCE262230 KSI262228:KSI262230 KIM262228:KIM262230 JYQ262228:JYQ262230 JOU262228:JOU262230 JEY262228:JEY262230 IVC262228:IVC262230 ILG262228:ILG262230 IBK262228:IBK262230 HRO262228:HRO262230 HHS262228:HHS262230 GXW262228:GXW262230 GOA262228:GOA262230 GEE262228:GEE262230 FUI262228:FUI262230 FKM262228:FKM262230 FAQ262228:FAQ262230 EQU262228:EQU262230 EGY262228:EGY262230 DXC262228:DXC262230 DNG262228:DNG262230 DDK262228:DDK262230 CTO262228:CTO262230 CJS262228:CJS262230 BZW262228:BZW262230 BQA262228:BQA262230 BGE262228:BGE262230 AWI262228:AWI262230 AMM262228:AMM262230 ACQ262228:ACQ262230 SU262228:SU262230 IY262228:IY262230 R262228:R262230 WVK196692:WVK196694 WLO196692:WLO196694 WBS196692:WBS196694 VRW196692:VRW196694 VIA196692:VIA196694 UYE196692:UYE196694 UOI196692:UOI196694 UEM196692:UEM196694 TUQ196692:TUQ196694 TKU196692:TKU196694 TAY196692:TAY196694 SRC196692:SRC196694 SHG196692:SHG196694 RXK196692:RXK196694 RNO196692:RNO196694 RDS196692:RDS196694 QTW196692:QTW196694 QKA196692:QKA196694 QAE196692:QAE196694 PQI196692:PQI196694 PGM196692:PGM196694 OWQ196692:OWQ196694 OMU196692:OMU196694 OCY196692:OCY196694 NTC196692:NTC196694 NJG196692:NJG196694 MZK196692:MZK196694 MPO196692:MPO196694 MFS196692:MFS196694 LVW196692:LVW196694 LMA196692:LMA196694 LCE196692:LCE196694 KSI196692:KSI196694 KIM196692:KIM196694 JYQ196692:JYQ196694 JOU196692:JOU196694 JEY196692:JEY196694 IVC196692:IVC196694 ILG196692:ILG196694 IBK196692:IBK196694 HRO196692:HRO196694 HHS196692:HHS196694 GXW196692:GXW196694 GOA196692:GOA196694 GEE196692:GEE196694 FUI196692:FUI196694 FKM196692:FKM196694 FAQ196692:FAQ196694 EQU196692:EQU196694 EGY196692:EGY196694 DXC196692:DXC196694 DNG196692:DNG196694 DDK196692:DDK196694 CTO196692:CTO196694 CJS196692:CJS196694 BZW196692:BZW196694 BQA196692:BQA196694 BGE196692:BGE196694 AWI196692:AWI196694 AMM196692:AMM196694 ACQ196692:ACQ196694 SU196692:SU196694 IY196692:IY196694 R196692:R196694 WVK131156:WVK131158 WLO131156:WLO131158 WBS131156:WBS131158 VRW131156:VRW131158 VIA131156:VIA131158 UYE131156:UYE131158 UOI131156:UOI131158 UEM131156:UEM131158 TUQ131156:TUQ131158 TKU131156:TKU131158 TAY131156:TAY131158 SRC131156:SRC131158 SHG131156:SHG131158 RXK131156:RXK131158 RNO131156:RNO131158 RDS131156:RDS131158 QTW131156:QTW131158 QKA131156:QKA131158 QAE131156:QAE131158 PQI131156:PQI131158 PGM131156:PGM131158 OWQ131156:OWQ131158 OMU131156:OMU131158 OCY131156:OCY131158 NTC131156:NTC131158 NJG131156:NJG131158 MZK131156:MZK131158 MPO131156:MPO131158 MFS131156:MFS131158 LVW131156:LVW131158 LMA131156:LMA131158 LCE131156:LCE131158 KSI131156:KSI131158 KIM131156:KIM131158 JYQ131156:JYQ131158 JOU131156:JOU131158 JEY131156:JEY131158 IVC131156:IVC131158 ILG131156:ILG131158 IBK131156:IBK131158 HRO131156:HRO131158 HHS131156:HHS131158 GXW131156:GXW131158 GOA131156:GOA131158 GEE131156:GEE131158 FUI131156:FUI131158 FKM131156:FKM131158 FAQ131156:FAQ131158 EQU131156:EQU131158 EGY131156:EGY131158 DXC131156:DXC131158 DNG131156:DNG131158 DDK131156:DDK131158 CTO131156:CTO131158 CJS131156:CJS131158 BZW131156:BZW131158 BQA131156:BQA131158 BGE131156:BGE131158 AWI131156:AWI131158 AMM131156:AMM131158 ACQ131156:ACQ131158 SU131156:SU131158 IY131156:IY131158 R131156:R131158 WVK65620:WVK65622 WLO65620:WLO65622 WBS65620:WBS65622 VRW65620:VRW65622 VIA65620:VIA65622 UYE65620:UYE65622 UOI65620:UOI65622 UEM65620:UEM65622 TUQ65620:TUQ65622 TKU65620:TKU65622 TAY65620:TAY65622 SRC65620:SRC65622 SHG65620:SHG65622 RXK65620:RXK65622 RNO65620:RNO65622 RDS65620:RDS65622 QTW65620:QTW65622 QKA65620:QKA65622 QAE65620:QAE65622 PQI65620:PQI65622 PGM65620:PGM65622 OWQ65620:OWQ65622 OMU65620:OMU65622 OCY65620:OCY65622 NTC65620:NTC65622 NJG65620:NJG65622 MZK65620:MZK65622 MPO65620:MPO65622 MFS65620:MFS65622 LVW65620:LVW65622 LMA65620:LMA65622 LCE65620:LCE65622 KSI65620:KSI65622 KIM65620:KIM65622 JYQ65620:JYQ65622 JOU65620:JOU65622 JEY65620:JEY65622 IVC65620:IVC65622 ILG65620:ILG65622 IBK65620:IBK65622 HRO65620:HRO65622 HHS65620:HHS65622 GXW65620:GXW65622 GOA65620:GOA65622 GEE65620:GEE65622 FUI65620:FUI65622 FKM65620:FKM65622 FAQ65620:FAQ65622 EQU65620:EQU65622 EGY65620:EGY65622 DXC65620:DXC65622 DNG65620:DNG65622 DDK65620:DDK65622 CTO65620:CTO65622 CJS65620:CJS65622 BZW65620:BZW65622 BQA65620:BQA65622 BGE65620:BGE65622 AWI65620:AWI65622 AMM65620:AMM65622 ACQ65620:ACQ65622 SU65620:SU65622 IY65620:IY65622 R65620:R65622 WVK94:WVK102 WLO94:WLO102 WBS94:WBS102 VRW94:VRW102 VIA94:VIA102 UYE94:UYE102 UOI94:UOI102 UEM94:UEM102 TUQ94:TUQ102 TKU94:TKU102 TAY94:TAY102 SRC94:SRC102 SHG94:SHG102 RXK94:RXK102 RNO94:RNO102 RDS94:RDS102 QTW94:QTW102 QKA94:QKA102 QAE94:QAE102 PQI94:PQI102 PGM94:PGM102 OWQ94:OWQ102 OMU94:OMU102 OCY94:OCY102 NTC94:NTC102 NJG94:NJG102 MZK94:MZK102 MPO94:MPO102 MFS94:MFS102 LVW94:LVW102 LMA94:LMA102 LCE94:LCE102 KSI94:KSI102 KIM94:KIM102 JYQ94:JYQ102 JOU94:JOU102 JEY94:JEY102 IVC94:IVC102 ILG94:ILG102 IBK94:IBK102 HRO94:HRO102 HHS94:HHS102 GXW94:GXW102 GOA94:GOA102 GEE94:GEE102 FUI94:FUI102 FKM94:FKM102 FAQ94:FAQ102 EQU94:EQU102 EGY94:EGY102 DXC94:DXC102 DNG94:DNG102 DDK94:DDK102 CTO94:CTO102 CJS94:CJS102 BZW94:BZW102 BQA94:BQA102 BGE94:BGE102 AWI94:AWI102 AMM94:AMM102 ACQ94:ACQ102 SU94:SU102 IY94:IY102"/>
    <dataValidation allowBlank="1" showErrorMessage="1" prompt="La meta establecida es para cada Delegada" sqref="WVK983069:WVK983077 WLO983069:WLO983077 WBS983069:WBS983077 VRW983069:VRW983077 VIA983069:VIA983077 UYE983069:UYE983077 UOI983069:UOI983077 UEM983069:UEM983077 TUQ983069:TUQ983077 TKU983069:TKU983077 TAY983069:TAY983077 SRC983069:SRC983077 SHG983069:SHG983077 RXK983069:RXK983077 RNO983069:RNO983077 RDS983069:RDS983077 QTW983069:QTW983077 QKA983069:QKA983077 QAE983069:QAE983077 PQI983069:PQI983077 PGM983069:PGM983077 OWQ983069:OWQ983077 OMU983069:OMU983077 OCY983069:OCY983077 NTC983069:NTC983077 NJG983069:NJG983077 MZK983069:MZK983077 MPO983069:MPO983077 MFS983069:MFS983077 LVW983069:LVW983077 LMA983069:LMA983077 LCE983069:LCE983077 KSI983069:KSI983077 KIM983069:KIM983077 JYQ983069:JYQ983077 JOU983069:JOU983077 JEY983069:JEY983077 IVC983069:IVC983077 ILG983069:ILG983077 IBK983069:IBK983077 HRO983069:HRO983077 HHS983069:HHS983077 GXW983069:GXW983077 GOA983069:GOA983077 GEE983069:GEE983077 FUI983069:FUI983077 FKM983069:FKM983077 FAQ983069:FAQ983077 EQU983069:EQU983077 EGY983069:EGY983077 DXC983069:DXC983077 DNG983069:DNG983077 DDK983069:DDK983077 CTO983069:CTO983077 CJS983069:CJS983077 BZW983069:BZW983077 BQA983069:BQA983077 BGE983069:BGE983077 AWI983069:AWI983077 AMM983069:AMM983077 ACQ983069:ACQ983077 SU983069:SU983077 IY983069:IY983077 R983069:R983077 WVK917533:WVK917541 WLO917533:WLO917541 WBS917533:WBS917541 VRW917533:VRW917541 VIA917533:VIA917541 UYE917533:UYE917541 UOI917533:UOI917541 UEM917533:UEM917541 TUQ917533:TUQ917541 TKU917533:TKU917541 TAY917533:TAY917541 SRC917533:SRC917541 SHG917533:SHG917541 RXK917533:RXK917541 RNO917533:RNO917541 RDS917533:RDS917541 QTW917533:QTW917541 QKA917533:QKA917541 QAE917533:QAE917541 PQI917533:PQI917541 PGM917533:PGM917541 OWQ917533:OWQ917541 OMU917533:OMU917541 OCY917533:OCY917541 NTC917533:NTC917541 NJG917533:NJG917541 MZK917533:MZK917541 MPO917533:MPO917541 MFS917533:MFS917541 LVW917533:LVW917541 LMA917533:LMA917541 LCE917533:LCE917541 KSI917533:KSI917541 KIM917533:KIM917541 JYQ917533:JYQ917541 JOU917533:JOU917541 JEY917533:JEY917541 IVC917533:IVC917541 ILG917533:ILG917541 IBK917533:IBK917541 HRO917533:HRO917541 HHS917533:HHS917541 GXW917533:GXW917541 GOA917533:GOA917541 GEE917533:GEE917541 FUI917533:FUI917541 FKM917533:FKM917541 FAQ917533:FAQ917541 EQU917533:EQU917541 EGY917533:EGY917541 DXC917533:DXC917541 DNG917533:DNG917541 DDK917533:DDK917541 CTO917533:CTO917541 CJS917533:CJS917541 BZW917533:BZW917541 BQA917533:BQA917541 BGE917533:BGE917541 AWI917533:AWI917541 AMM917533:AMM917541 ACQ917533:ACQ917541 SU917533:SU917541 IY917533:IY917541 R917533:R917541 WVK851997:WVK852005 WLO851997:WLO852005 WBS851997:WBS852005 VRW851997:VRW852005 VIA851997:VIA852005 UYE851997:UYE852005 UOI851997:UOI852005 UEM851997:UEM852005 TUQ851997:TUQ852005 TKU851997:TKU852005 TAY851997:TAY852005 SRC851997:SRC852005 SHG851997:SHG852005 RXK851997:RXK852005 RNO851997:RNO852005 RDS851997:RDS852005 QTW851997:QTW852005 QKA851997:QKA852005 QAE851997:QAE852005 PQI851997:PQI852005 PGM851997:PGM852005 OWQ851997:OWQ852005 OMU851997:OMU852005 OCY851997:OCY852005 NTC851997:NTC852005 NJG851997:NJG852005 MZK851997:MZK852005 MPO851997:MPO852005 MFS851997:MFS852005 LVW851997:LVW852005 LMA851997:LMA852005 LCE851997:LCE852005 KSI851997:KSI852005 KIM851997:KIM852005 JYQ851997:JYQ852005 JOU851997:JOU852005 JEY851997:JEY852005 IVC851997:IVC852005 ILG851997:ILG852005 IBK851997:IBK852005 HRO851997:HRO852005 HHS851997:HHS852005 GXW851997:GXW852005 GOA851997:GOA852005 GEE851997:GEE852005 FUI851997:FUI852005 FKM851997:FKM852005 FAQ851997:FAQ852005 EQU851997:EQU852005 EGY851997:EGY852005 DXC851997:DXC852005 DNG851997:DNG852005 DDK851997:DDK852005 CTO851997:CTO852005 CJS851997:CJS852005 BZW851997:BZW852005 BQA851997:BQA852005 BGE851997:BGE852005 AWI851997:AWI852005 AMM851997:AMM852005 ACQ851997:ACQ852005 SU851997:SU852005 IY851997:IY852005 R851997:R852005 WVK786461:WVK786469 WLO786461:WLO786469 WBS786461:WBS786469 VRW786461:VRW786469 VIA786461:VIA786469 UYE786461:UYE786469 UOI786461:UOI786469 UEM786461:UEM786469 TUQ786461:TUQ786469 TKU786461:TKU786469 TAY786461:TAY786469 SRC786461:SRC786469 SHG786461:SHG786469 RXK786461:RXK786469 RNO786461:RNO786469 RDS786461:RDS786469 QTW786461:QTW786469 QKA786461:QKA786469 QAE786461:QAE786469 PQI786461:PQI786469 PGM786461:PGM786469 OWQ786461:OWQ786469 OMU786461:OMU786469 OCY786461:OCY786469 NTC786461:NTC786469 NJG786461:NJG786469 MZK786461:MZK786469 MPO786461:MPO786469 MFS786461:MFS786469 LVW786461:LVW786469 LMA786461:LMA786469 LCE786461:LCE786469 KSI786461:KSI786469 KIM786461:KIM786469 JYQ786461:JYQ786469 JOU786461:JOU786469 JEY786461:JEY786469 IVC786461:IVC786469 ILG786461:ILG786469 IBK786461:IBK786469 HRO786461:HRO786469 HHS786461:HHS786469 GXW786461:GXW786469 GOA786461:GOA786469 GEE786461:GEE786469 FUI786461:FUI786469 FKM786461:FKM786469 FAQ786461:FAQ786469 EQU786461:EQU786469 EGY786461:EGY786469 DXC786461:DXC786469 DNG786461:DNG786469 DDK786461:DDK786469 CTO786461:CTO786469 CJS786461:CJS786469 BZW786461:BZW786469 BQA786461:BQA786469 BGE786461:BGE786469 AWI786461:AWI786469 AMM786461:AMM786469 ACQ786461:ACQ786469 SU786461:SU786469 IY786461:IY786469 R786461:R786469 WVK720925:WVK720933 WLO720925:WLO720933 WBS720925:WBS720933 VRW720925:VRW720933 VIA720925:VIA720933 UYE720925:UYE720933 UOI720925:UOI720933 UEM720925:UEM720933 TUQ720925:TUQ720933 TKU720925:TKU720933 TAY720925:TAY720933 SRC720925:SRC720933 SHG720925:SHG720933 RXK720925:RXK720933 RNO720925:RNO720933 RDS720925:RDS720933 QTW720925:QTW720933 QKA720925:QKA720933 QAE720925:QAE720933 PQI720925:PQI720933 PGM720925:PGM720933 OWQ720925:OWQ720933 OMU720925:OMU720933 OCY720925:OCY720933 NTC720925:NTC720933 NJG720925:NJG720933 MZK720925:MZK720933 MPO720925:MPO720933 MFS720925:MFS720933 LVW720925:LVW720933 LMA720925:LMA720933 LCE720925:LCE720933 KSI720925:KSI720933 KIM720925:KIM720933 JYQ720925:JYQ720933 JOU720925:JOU720933 JEY720925:JEY720933 IVC720925:IVC720933 ILG720925:ILG720933 IBK720925:IBK720933 HRO720925:HRO720933 HHS720925:HHS720933 GXW720925:GXW720933 GOA720925:GOA720933 GEE720925:GEE720933 FUI720925:FUI720933 FKM720925:FKM720933 FAQ720925:FAQ720933 EQU720925:EQU720933 EGY720925:EGY720933 DXC720925:DXC720933 DNG720925:DNG720933 DDK720925:DDK720933 CTO720925:CTO720933 CJS720925:CJS720933 BZW720925:BZW720933 BQA720925:BQA720933 BGE720925:BGE720933 AWI720925:AWI720933 AMM720925:AMM720933 ACQ720925:ACQ720933 SU720925:SU720933 IY720925:IY720933 R720925:R720933 WVK655389:WVK655397 WLO655389:WLO655397 WBS655389:WBS655397 VRW655389:VRW655397 VIA655389:VIA655397 UYE655389:UYE655397 UOI655389:UOI655397 UEM655389:UEM655397 TUQ655389:TUQ655397 TKU655389:TKU655397 TAY655389:TAY655397 SRC655389:SRC655397 SHG655389:SHG655397 RXK655389:RXK655397 RNO655389:RNO655397 RDS655389:RDS655397 QTW655389:QTW655397 QKA655389:QKA655397 QAE655389:QAE655397 PQI655389:PQI655397 PGM655389:PGM655397 OWQ655389:OWQ655397 OMU655389:OMU655397 OCY655389:OCY655397 NTC655389:NTC655397 NJG655389:NJG655397 MZK655389:MZK655397 MPO655389:MPO655397 MFS655389:MFS655397 LVW655389:LVW655397 LMA655389:LMA655397 LCE655389:LCE655397 KSI655389:KSI655397 KIM655389:KIM655397 JYQ655389:JYQ655397 JOU655389:JOU655397 JEY655389:JEY655397 IVC655389:IVC655397 ILG655389:ILG655397 IBK655389:IBK655397 HRO655389:HRO655397 HHS655389:HHS655397 GXW655389:GXW655397 GOA655389:GOA655397 GEE655389:GEE655397 FUI655389:FUI655397 FKM655389:FKM655397 FAQ655389:FAQ655397 EQU655389:EQU655397 EGY655389:EGY655397 DXC655389:DXC655397 DNG655389:DNG655397 DDK655389:DDK655397 CTO655389:CTO655397 CJS655389:CJS655397 BZW655389:BZW655397 BQA655389:BQA655397 BGE655389:BGE655397 AWI655389:AWI655397 AMM655389:AMM655397 ACQ655389:ACQ655397 SU655389:SU655397 IY655389:IY655397 R655389:R655397 WVK589853:WVK589861 WLO589853:WLO589861 WBS589853:WBS589861 VRW589853:VRW589861 VIA589853:VIA589861 UYE589853:UYE589861 UOI589853:UOI589861 UEM589853:UEM589861 TUQ589853:TUQ589861 TKU589853:TKU589861 TAY589853:TAY589861 SRC589853:SRC589861 SHG589853:SHG589861 RXK589853:RXK589861 RNO589853:RNO589861 RDS589853:RDS589861 QTW589853:QTW589861 QKA589853:QKA589861 QAE589853:QAE589861 PQI589853:PQI589861 PGM589853:PGM589861 OWQ589853:OWQ589861 OMU589853:OMU589861 OCY589853:OCY589861 NTC589853:NTC589861 NJG589853:NJG589861 MZK589853:MZK589861 MPO589853:MPO589861 MFS589853:MFS589861 LVW589853:LVW589861 LMA589853:LMA589861 LCE589853:LCE589861 KSI589853:KSI589861 KIM589853:KIM589861 JYQ589853:JYQ589861 JOU589853:JOU589861 JEY589853:JEY589861 IVC589853:IVC589861 ILG589853:ILG589861 IBK589853:IBK589861 HRO589853:HRO589861 HHS589853:HHS589861 GXW589853:GXW589861 GOA589853:GOA589861 GEE589853:GEE589861 FUI589853:FUI589861 FKM589853:FKM589861 FAQ589853:FAQ589861 EQU589853:EQU589861 EGY589853:EGY589861 DXC589853:DXC589861 DNG589853:DNG589861 DDK589853:DDK589861 CTO589853:CTO589861 CJS589853:CJS589861 BZW589853:BZW589861 BQA589853:BQA589861 BGE589853:BGE589861 AWI589853:AWI589861 AMM589853:AMM589861 ACQ589853:ACQ589861 SU589853:SU589861 IY589853:IY589861 R589853:R589861 WVK524317:WVK524325 WLO524317:WLO524325 WBS524317:WBS524325 VRW524317:VRW524325 VIA524317:VIA524325 UYE524317:UYE524325 UOI524317:UOI524325 UEM524317:UEM524325 TUQ524317:TUQ524325 TKU524317:TKU524325 TAY524317:TAY524325 SRC524317:SRC524325 SHG524317:SHG524325 RXK524317:RXK524325 RNO524317:RNO524325 RDS524317:RDS524325 QTW524317:QTW524325 QKA524317:QKA524325 QAE524317:QAE524325 PQI524317:PQI524325 PGM524317:PGM524325 OWQ524317:OWQ524325 OMU524317:OMU524325 OCY524317:OCY524325 NTC524317:NTC524325 NJG524317:NJG524325 MZK524317:MZK524325 MPO524317:MPO524325 MFS524317:MFS524325 LVW524317:LVW524325 LMA524317:LMA524325 LCE524317:LCE524325 KSI524317:KSI524325 KIM524317:KIM524325 JYQ524317:JYQ524325 JOU524317:JOU524325 JEY524317:JEY524325 IVC524317:IVC524325 ILG524317:ILG524325 IBK524317:IBK524325 HRO524317:HRO524325 HHS524317:HHS524325 GXW524317:GXW524325 GOA524317:GOA524325 GEE524317:GEE524325 FUI524317:FUI524325 FKM524317:FKM524325 FAQ524317:FAQ524325 EQU524317:EQU524325 EGY524317:EGY524325 DXC524317:DXC524325 DNG524317:DNG524325 DDK524317:DDK524325 CTO524317:CTO524325 CJS524317:CJS524325 BZW524317:BZW524325 BQA524317:BQA524325 BGE524317:BGE524325 AWI524317:AWI524325 AMM524317:AMM524325 ACQ524317:ACQ524325 SU524317:SU524325 IY524317:IY524325 R524317:R524325 WVK458781:WVK458789 WLO458781:WLO458789 WBS458781:WBS458789 VRW458781:VRW458789 VIA458781:VIA458789 UYE458781:UYE458789 UOI458781:UOI458789 UEM458781:UEM458789 TUQ458781:TUQ458789 TKU458781:TKU458789 TAY458781:TAY458789 SRC458781:SRC458789 SHG458781:SHG458789 RXK458781:RXK458789 RNO458781:RNO458789 RDS458781:RDS458789 QTW458781:QTW458789 QKA458781:QKA458789 QAE458781:QAE458789 PQI458781:PQI458789 PGM458781:PGM458789 OWQ458781:OWQ458789 OMU458781:OMU458789 OCY458781:OCY458789 NTC458781:NTC458789 NJG458781:NJG458789 MZK458781:MZK458789 MPO458781:MPO458789 MFS458781:MFS458789 LVW458781:LVW458789 LMA458781:LMA458789 LCE458781:LCE458789 KSI458781:KSI458789 KIM458781:KIM458789 JYQ458781:JYQ458789 JOU458781:JOU458789 JEY458781:JEY458789 IVC458781:IVC458789 ILG458781:ILG458789 IBK458781:IBK458789 HRO458781:HRO458789 HHS458781:HHS458789 GXW458781:GXW458789 GOA458781:GOA458789 GEE458781:GEE458789 FUI458781:FUI458789 FKM458781:FKM458789 FAQ458781:FAQ458789 EQU458781:EQU458789 EGY458781:EGY458789 DXC458781:DXC458789 DNG458781:DNG458789 DDK458781:DDK458789 CTO458781:CTO458789 CJS458781:CJS458789 BZW458781:BZW458789 BQA458781:BQA458789 BGE458781:BGE458789 AWI458781:AWI458789 AMM458781:AMM458789 ACQ458781:ACQ458789 SU458781:SU458789 IY458781:IY458789 R458781:R458789 WVK393245:WVK393253 WLO393245:WLO393253 WBS393245:WBS393253 VRW393245:VRW393253 VIA393245:VIA393253 UYE393245:UYE393253 UOI393245:UOI393253 UEM393245:UEM393253 TUQ393245:TUQ393253 TKU393245:TKU393253 TAY393245:TAY393253 SRC393245:SRC393253 SHG393245:SHG393253 RXK393245:RXK393253 RNO393245:RNO393253 RDS393245:RDS393253 QTW393245:QTW393253 QKA393245:QKA393253 QAE393245:QAE393253 PQI393245:PQI393253 PGM393245:PGM393253 OWQ393245:OWQ393253 OMU393245:OMU393253 OCY393245:OCY393253 NTC393245:NTC393253 NJG393245:NJG393253 MZK393245:MZK393253 MPO393245:MPO393253 MFS393245:MFS393253 LVW393245:LVW393253 LMA393245:LMA393253 LCE393245:LCE393253 KSI393245:KSI393253 KIM393245:KIM393253 JYQ393245:JYQ393253 JOU393245:JOU393253 JEY393245:JEY393253 IVC393245:IVC393253 ILG393245:ILG393253 IBK393245:IBK393253 HRO393245:HRO393253 HHS393245:HHS393253 GXW393245:GXW393253 GOA393245:GOA393253 GEE393245:GEE393253 FUI393245:FUI393253 FKM393245:FKM393253 FAQ393245:FAQ393253 EQU393245:EQU393253 EGY393245:EGY393253 DXC393245:DXC393253 DNG393245:DNG393253 DDK393245:DDK393253 CTO393245:CTO393253 CJS393245:CJS393253 BZW393245:BZW393253 BQA393245:BQA393253 BGE393245:BGE393253 AWI393245:AWI393253 AMM393245:AMM393253 ACQ393245:ACQ393253 SU393245:SU393253 IY393245:IY393253 R393245:R393253 WVK327709:WVK327717 WLO327709:WLO327717 WBS327709:WBS327717 VRW327709:VRW327717 VIA327709:VIA327717 UYE327709:UYE327717 UOI327709:UOI327717 UEM327709:UEM327717 TUQ327709:TUQ327717 TKU327709:TKU327717 TAY327709:TAY327717 SRC327709:SRC327717 SHG327709:SHG327717 RXK327709:RXK327717 RNO327709:RNO327717 RDS327709:RDS327717 QTW327709:QTW327717 QKA327709:QKA327717 QAE327709:QAE327717 PQI327709:PQI327717 PGM327709:PGM327717 OWQ327709:OWQ327717 OMU327709:OMU327717 OCY327709:OCY327717 NTC327709:NTC327717 NJG327709:NJG327717 MZK327709:MZK327717 MPO327709:MPO327717 MFS327709:MFS327717 LVW327709:LVW327717 LMA327709:LMA327717 LCE327709:LCE327717 KSI327709:KSI327717 KIM327709:KIM327717 JYQ327709:JYQ327717 JOU327709:JOU327717 JEY327709:JEY327717 IVC327709:IVC327717 ILG327709:ILG327717 IBK327709:IBK327717 HRO327709:HRO327717 HHS327709:HHS327717 GXW327709:GXW327717 GOA327709:GOA327717 GEE327709:GEE327717 FUI327709:FUI327717 FKM327709:FKM327717 FAQ327709:FAQ327717 EQU327709:EQU327717 EGY327709:EGY327717 DXC327709:DXC327717 DNG327709:DNG327717 DDK327709:DDK327717 CTO327709:CTO327717 CJS327709:CJS327717 BZW327709:BZW327717 BQA327709:BQA327717 BGE327709:BGE327717 AWI327709:AWI327717 AMM327709:AMM327717 ACQ327709:ACQ327717 SU327709:SU327717 IY327709:IY327717 R327709:R327717 WVK262173:WVK262181 WLO262173:WLO262181 WBS262173:WBS262181 VRW262173:VRW262181 VIA262173:VIA262181 UYE262173:UYE262181 UOI262173:UOI262181 UEM262173:UEM262181 TUQ262173:TUQ262181 TKU262173:TKU262181 TAY262173:TAY262181 SRC262173:SRC262181 SHG262173:SHG262181 RXK262173:RXK262181 RNO262173:RNO262181 RDS262173:RDS262181 QTW262173:QTW262181 QKA262173:QKA262181 QAE262173:QAE262181 PQI262173:PQI262181 PGM262173:PGM262181 OWQ262173:OWQ262181 OMU262173:OMU262181 OCY262173:OCY262181 NTC262173:NTC262181 NJG262173:NJG262181 MZK262173:MZK262181 MPO262173:MPO262181 MFS262173:MFS262181 LVW262173:LVW262181 LMA262173:LMA262181 LCE262173:LCE262181 KSI262173:KSI262181 KIM262173:KIM262181 JYQ262173:JYQ262181 JOU262173:JOU262181 JEY262173:JEY262181 IVC262173:IVC262181 ILG262173:ILG262181 IBK262173:IBK262181 HRO262173:HRO262181 HHS262173:HHS262181 GXW262173:GXW262181 GOA262173:GOA262181 GEE262173:GEE262181 FUI262173:FUI262181 FKM262173:FKM262181 FAQ262173:FAQ262181 EQU262173:EQU262181 EGY262173:EGY262181 DXC262173:DXC262181 DNG262173:DNG262181 DDK262173:DDK262181 CTO262173:CTO262181 CJS262173:CJS262181 BZW262173:BZW262181 BQA262173:BQA262181 BGE262173:BGE262181 AWI262173:AWI262181 AMM262173:AMM262181 ACQ262173:ACQ262181 SU262173:SU262181 IY262173:IY262181 R262173:R262181 WVK196637:WVK196645 WLO196637:WLO196645 WBS196637:WBS196645 VRW196637:VRW196645 VIA196637:VIA196645 UYE196637:UYE196645 UOI196637:UOI196645 UEM196637:UEM196645 TUQ196637:TUQ196645 TKU196637:TKU196645 TAY196637:TAY196645 SRC196637:SRC196645 SHG196637:SHG196645 RXK196637:RXK196645 RNO196637:RNO196645 RDS196637:RDS196645 QTW196637:QTW196645 QKA196637:QKA196645 QAE196637:QAE196645 PQI196637:PQI196645 PGM196637:PGM196645 OWQ196637:OWQ196645 OMU196637:OMU196645 OCY196637:OCY196645 NTC196637:NTC196645 NJG196637:NJG196645 MZK196637:MZK196645 MPO196637:MPO196645 MFS196637:MFS196645 LVW196637:LVW196645 LMA196637:LMA196645 LCE196637:LCE196645 KSI196637:KSI196645 KIM196637:KIM196645 JYQ196637:JYQ196645 JOU196637:JOU196645 JEY196637:JEY196645 IVC196637:IVC196645 ILG196637:ILG196645 IBK196637:IBK196645 HRO196637:HRO196645 HHS196637:HHS196645 GXW196637:GXW196645 GOA196637:GOA196645 GEE196637:GEE196645 FUI196637:FUI196645 FKM196637:FKM196645 FAQ196637:FAQ196645 EQU196637:EQU196645 EGY196637:EGY196645 DXC196637:DXC196645 DNG196637:DNG196645 DDK196637:DDK196645 CTO196637:CTO196645 CJS196637:CJS196645 BZW196637:BZW196645 BQA196637:BQA196645 BGE196637:BGE196645 AWI196637:AWI196645 AMM196637:AMM196645 ACQ196637:ACQ196645 SU196637:SU196645 IY196637:IY196645 R196637:R196645 WVK131101:WVK131109 WLO131101:WLO131109 WBS131101:WBS131109 VRW131101:VRW131109 VIA131101:VIA131109 UYE131101:UYE131109 UOI131101:UOI131109 UEM131101:UEM131109 TUQ131101:TUQ131109 TKU131101:TKU131109 TAY131101:TAY131109 SRC131101:SRC131109 SHG131101:SHG131109 RXK131101:RXK131109 RNO131101:RNO131109 RDS131101:RDS131109 QTW131101:QTW131109 QKA131101:QKA131109 QAE131101:QAE131109 PQI131101:PQI131109 PGM131101:PGM131109 OWQ131101:OWQ131109 OMU131101:OMU131109 OCY131101:OCY131109 NTC131101:NTC131109 NJG131101:NJG131109 MZK131101:MZK131109 MPO131101:MPO131109 MFS131101:MFS131109 LVW131101:LVW131109 LMA131101:LMA131109 LCE131101:LCE131109 KSI131101:KSI131109 KIM131101:KIM131109 JYQ131101:JYQ131109 JOU131101:JOU131109 JEY131101:JEY131109 IVC131101:IVC131109 ILG131101:ILG131109 IBK131101:IBK131109 HRO131101:HRO131109 HHS131101:HHS131109 GXW131101:GXW131109 GOA131101:GOA131109 GEE131101:GEE131109 FUI131101:FUI131109 FKM131101:FKM131109 FAQ131101:FAQ131109 EQU131101:EQU131109 EGY131101:EGY131109 DXC131101:DXC131109 DNG131101:DNG131109 DDK131101:DDK131109 CTO131101:CTO131109 CJS131101:CJS131109 BZW131101:BZW131109 BQA131101:BQA131109 BGE131101:BGE131109 AWI131101:AWI131109 AMM131101:AMM131109 ACQ131101:ACQ131109 SU131101:SU131109 IY131101:IY131109 R131101:R131109 WVK65565:WVK65573 WLO65565:WLO65573 WBS65565:WBS65573 VRW65565:VRW65573 VIA65565:VIA65573 UYE65565:UYE65573 UOI65565:UOI65573 UEM65565:UEM65573 TUQ65565:TUQ65573 TKU65565:TKU65573 TAY65565:TAY65573 SRC65565:SRC65573 SHG65565:SHG65573 RXK65565:RXK65573 RNO65565:RNO65573 RDS65565:RDS65573 QTW65565:QTW65573 QKA65565:QKA65573 QAE65565:QAE65573 PQI65565:PQI65573 PGM65565:PGM65573 OWQ65565:OWQ65573 OMU65565:OMU65573 OCY65565:OCY65573 NTC65565:NTC65573 NJG65565:NJG65573 MZK65565:MZK65573 MPO65565:MPO65573 MFS65565:MFS65573 LVW65565:LVW65573 LMA65565:LMA65573 LCE65565:LCE65573 KSI65565:KSI65573 KIM65565:KIM65573 JYQ65565:JYQ65573 JOU65565:JOU65573 JEY65565:JEY65573 IVC65565:IVC65573 ILG65565:ILG65573 IBK65565:IBK65573 HRO65565:HRO65573 HHS65565:HHS65573 GXW65565:GXW65573 GOA65565:GOA65573 GEE65565:GEE65573 FUI65565:FUI65573 FKM65565:FKM65573 FAQ65565:FAQ65573 EQU65565:EQU65573 EGY65565:EGY65573 DXC65565:DXC65573 DNG65565:DNG65573 DDK65565:DDK65573 CTO65565:CTO65573 CJS65565:CJS65573 BZW65565:BZW65573 BQA65565:BQA65573 BGE65565:BGE65573 AWI65565:AWI65573 AMM65565:AMM65573 ACQ65565:ACQ65573 SU65565:SU65573 IY65565:IY65573 R65565:R65573 R19:R27 SU19:SU27 ACQ19:ACQ27 AMM19:AMM27 AWI19:AWI27 BGE19:BGE27 BQA19:BQA27 BZW19:BZW27 CJS19:CJS27 CTO19:CTO27 DDK19:DDK27 DNG19:DNG27 DXC19:DXC27 EGY19:EGY27 EQU19:EQU27 FAQ19:FAQ27 FKM19:FKM27 FUI19:FUI27 GEE19:GEE27 GOA19:GOA27 GXW19:GXW27 HHS19:HHS27 HRO19:HRO27 IBK19:IBK27 ILG19:ILG27 IVC19:IVC27 JEY19:JEY27 JOU19:JOU27 JYQ19:JYQ27 KIM19:KIM27 KSI19:KSI27 LCE19:LCE27 LMA19:LMA27 LVW19:LVW27 MFS19:MFS27 MPO19:MPO27 MZK19:MZK27 NJG19:NJG27 NTC19:NTC27 OCY19:OCY27 OMU19:OMU27 OWQ19:OWQ27 PGM19:PGM27 PQI19:PQI27 QAE19:QAE27 QKA19:QKA27 QTW19:QTW27 RDS19:RDS27 RNO19:RNO27 RXK19:RXK27 SHG19:SHG27 SRC19:SRC27 TAY19:TAY27 TKU19:TKU27 TUQ19:TUQ27 UEM19:UEM27 UOI19:UOI27 UYE19:UYE27 VIA19:VIA27 VRW19:VRW27 WBS19:WBS27 WLO19:WLO27 WVK19:WVK27 IY19:IY27"/>
    <dataValidation allowBlank="1" showErrorMessage="1" prompt="La base son las capacitaciones o socializaciones que se tengan planeadas para cada mes y la cantidad de supervisados que se tenga planeado cubrir con dichas socializaciones" sqref="WVK983059:WVK983067 WLO983059:WLO983067 WBS983059:WBS983067 VRW983059:VRW983067 VIA983059:VIA983067 UYE983059:UYE983067 UOI983059:UOI983067 UEM983059:UEM983067 TUQ983059:TUQ983067 TKU983059:TKU983067 TAY983059:TAY983067 SRC983059:SRC983067 SHG983059:SHG983067 RXK983059:RXK983067 RNO983059:RNO983067 RDS983059:RDS983067 QTW983059:QTW983067 QKA983059:QKA983067 QAE983059:QAE983067 PQI983059:PQI983067 PGM983059:PGM983067 OWQ983059:OWQ983067 OMU983059:OMU983067 OCY983059:OCY983067 NTC983059:NTC983067 NJG983059:NJG983067 MZK983059:MZK983067 MPO983059:MPO983067 MFS983059:MFS983067 LVW983059:LVW983067 LMA983059:LMA983067 LCE983059:LCE983067 KSI983059:KSI983067 KIM983059:KIM983067 JYQ983059:JYQ983067 JOU983059:JOU983067 JEY983059:JEY983067 IVC983059:IVC983067 ILG983059:ILG983067 IBK983059:IBK983067 HRO983059:HRO983067 HHS983059:HHS983067 GXW983059:GXW983067 GOA983059:GOA983067 GEE983059:GEE983067 FUI983059:FUI983067 FKM983059:FKM983067 FAQ983059:FAQ983067 EQU983059:EQU983067 EGY983059:EGY983067 DXC983059:DXC983067 DNG983059:DNG983067 DDK983059:DDK983067 CTO983059:CTO983067 CJS983059:CJS983067 BZW983059:BZW983067 BQA983059:BQA983067 BGE983059:BGE983067 AWI983059:AWI983067 AMM983059:AMM983067 ACQ983059:ACQ983067 SU983059:SU983067 IY983059:IY983067 R983059:R983067 WVK917523:WVK917531 WLO917523:WLO917531 WBS917523:WBS917531 VRW917523:VRW917531 VIA917523:VIA917531 UYE917523:UYE917531 UOI917523:UOI917531 UEM917523:UEM917531 TUQ917523:TUQ917531 TKU917523:TKU917531 TAY917523:TAY917531 SRC917523:SRC917531 SHG917523:SHG917531 RXK917523:RXK917531 RNO917523:RNO917531 RDS917523:RDS917531 QTW917523:QTW917531 QKA917523:QKA917531 QAE917523:QAE917531 PQI917523:PQI917531 PGM917523:PGM917531 OWQ917523:OWQ917531 OMU917523:OMU917531 OCY917523:OCY917531 NTC917523:NTC917531 NJG917523:NJG917531 MZK917523:MZK917531 MPO917523:MPO917531 MFS917523:MFS917531 LVW917523:LVW917531 LMA917523:LMA917531 LCE917523:LCE917531 KSI917523:KSI917531 KIM917523:KIM917531 JYQ917523:JYQ917531 JOU917523:JOU917531 JEY917523:JEY917531 IVC917523:IVC917531 ILG917523:ILG917531 IBK917523:IBK917531 HRO917523:HRO917531 HHS917523:HHS917531 GXW917523:GXW917531 GOA917523:GOA917531 GEE917523:GEE917531 FUI917523:FUI917531 FKM917523:FKM917531 FAQ917523:FAQ917531 EQU917523:EQU917531 EGY917523:EGY917531 DXC917523:DXC917531 DNG917523:DNG917531 DDK917523:DDK917531 CTO917523:CTO917531 CJS917523:CJS917531 BZW917523:BZW917531 BQA917523:BQA917531 BGE917523:BGE917531 AWI917523:AWI917531 AMM917523:AMM917531 ACQ917523:ACQ917531 SU917523:SU917531 IY917523:IY917531 R917523:R917531 WVK851987:WVK851995 WLO851987:WLO851995 WBS851987:WBS851995 VRW851987:VRW851995 VIA851987:VIA851995 UYE851987:UYE851995 UOI851987:UOI851995 UEM851987:UEM851995 TUQ851987:TUQ851995 TKU851987:TKU851995 TAY851987:TAY851995 SRC851987:SRC851995 SHG851987:SHG851995 RXK851987:RXK851995 RNO851987:RNO851995 RDS851987:RDS851995 QTW851987:QTW851995 QKA851987:QKA851995 QAE851987:QAE851995 PQI851987:PQI851995 PGM851987:PGM851995 OWQ851987:OWQ851995 OMU851987:OMU851995 OCY851987:OCY851995 NTC851987:NTC851995 NJG851987:NJG851995 MZK851987:MZK851995 MPO851987:MPO851995 MFS851987:MFS851995 LVW851987:LVW851995 LMA851987:LMA851995 LCE851987:LCE851995 KSI851987:KSI851995 KIM851987:KIM851995 JYQ851987:JYQ851995 JOU851987:JOU851995 JEY851987:JEY851995 IVC851987:IVC851995 ILG851987:ILG851995 IBK851987:IBK851995 HRO851987:HRO851995 HHS851987:HHS851995 GXW851987:GXW851995 GOA851987:GOA851995 GEE851987:GEE851995 FUI851987:FUI851995 FKM851987:FKM851995 FAQ851987:FAQ851995 EQU851987:EQU851995 EGY851987:EGY851995 DXC851987:DXC851995 DNG851987:DNG851995 DDK851987:DDK851995 CTO851987:CTO851995 CJS851987:CJS851995 BZW851987:BZW851995 BQA851987:BQA851995 BGE851987:BGE851995 AWI851987:AWI851995 AMM851987:AMM851995 ACQ851987:ACQ851995 SU851987:SU851995 IY851987:IY851995 R851987:R851995 WVK786451:WVK786459 WLO786451:WLO786459 WBS786451:WBS786459 VRW786451:VRW786459 VIA786451:VIA786459 UYE786451:UYE786459 UOI786451:UOI786459 UEM786451:UEM786459 TUQ786451:TUQ786459 TKU786451:TKU786459 TAY786451:TAY786459 SRC786451:SRC786459 SHG786451:SHG786459 RXK786451:RXK786459 RNO786451:RNO786459 RDS786451:RDS786459 QTW786451:QTW786459 QKA786451:QKA786459 QAE786451:QAE786459 PQI786451:PQI786459 PGM786451:PGM786459 OWQ786451:OWQ786459 OMU786451:OMU786459 OCY786451:OCY786459 NTC786451:NTC786459 NJG786451:NJG786459 MZK786451:MZK786459 MPO786451:MPO786459 MFS786451:MFS786459 LVW786451:LVW786459 LMA786451:LMA786459 LCE786451:LCE786459 KSI786451:KSI786459 KIM786451:KIM786459 JYQ786451:JYQ786459 JOU786451:JOU786459 JEY786451:JEY786459 IVC786451:IVC786459 ILG786451:ILG786459 IBK786451:IBK786459 HRO786451:HRO786459 HHS786451:HHS786459 GXW786451:GXW786459 GOA786451:GOA786459 GEE786451:GEE786459 FUI786451:FUI786459 FKM786451:FKM786459 FAQ786451:FAQ786459 EQU786451:EQU786459 EGY786451:EGY786459 DXC786451:DXC786459 DNG786451:DNG786459 DDK786451:DDK786459 CTO786451:CTO786459 CJS786451:CJS786459 BZW786451:BZW786459 BQA786451:BQA786459 BGE786451:BGE786459 AWI786451:AWI786459 AMM786451:AMM786459 ACQ786451:ACQ786459 SU786451:SU786459 IY786451:IY786459 R786451:R786459 WVK720915:WVK720923 WLO720915:WLO720923 WBS720915:WBS720923 VRW720915:VRW720923 VIA720915:VIA720923 UYE720915:UYE720923 UOI720915:UOI720923 UEM720915:UEM720923 TUQ720915:TUQ720923 TKU720915:TKU720923 TAY720915:TAY720923 SRC720915:SRC720923 SHG720915:SHG720923 RXK720915:RXK720923 RNO720915:RNO720923 RDS720915:RDS720923 QTW720915:QTW720923 QKA720915:QKA720923 QAE720915:QAE720923 PQI720915:PQI720923 PGM720915:PGM720923 OWQ720915:OWQ720923 OMU720915:OMU720923 OCY720915:OCY720923 NTC720915:NTC720923 NJG720915:NJG720923 MZK720915:MZK720923 MPO720915:MPO720923 MFS720915:MFS720923 LVW720915:LVW720923 LMA720915:LMA720923 LCE720915:LCE720923 KSI720915:KSI720923 KIM720915:KIM720923 JYQ720915:JYQ720923 JOU720915:JOU720923 JEY720915:JEY720923 IVC720915:IVC720923 ILG720915:ILG720923 IBK720915:IBK720923 HRO720915:HRO720923 HHS720915:HHS720923 GXW720915:GXW720923 GOA720915:GOA720923 GEE720915:GEE720923 FUI720915:FUI720923 FKM720915:FKM720923 FAQ720915:FAQ720923 EQU720915:EQU720923 EGY720915:EGY720923 DXC720915:DXC720923 DNG720915:DNG720923 DDK720915:DDK720923 CTO720915:CTO720923 CJS720915:CJS720923 BZW720915:BZW720923 BQA720915:BQA720923 BGE720915:BGE720923 AWI720915:AWI720923 AMM720915:AMM720923 ACQ720915:ACQ720923 SU720915:SU720923 IY720915:IY720923 R720915:R720923 WVK655379:WVK655387 WLO655379:WLO655387 WBS655379:WBS655387 VRW655379:VRW655387 VIA655379:VIA655387 UYE655379:UYE655387 UOI655379:UOI655387 UEM655379:UEM655387 TUQ655379:TUQ655387 TKU655379:TKU655387 TAY655379:TAY655387 SRC655379:SRC655387 SHG655379:SHG655387 RXK655379:RXK655387 RNO655379:RNO655387 RDS655379:RDS655387 QTW655379:QTW655387 QKA655379:QKA655387 QAE655379:QAE655387 PQI655379:PQI655387 PGM655379:PGM655387 OWQ655379:OWQ655387 OMU655379:OMU655387 OCY655379:OCY655387 NTC655379:NTC655387 NJG655379:NJG655387 MZK655379:MZK655387 MPO655379:MPO655387 MFS655379:MFS655387 LVW655379:LVW655387 LMA655379:LMA655387 LCE655379:LCE655387 KSI655379:KSI655387 KIM655379:KIM655387 JYQ655379:JYQ655387 JOU655379:JOU655387 JEY655379:JEY655387 IVC655379:IVC655387 ILG655379:ILG655387 IBK655379:IBK655387 HRO655379:HRO655387 HHS655379:HHS655387 GXW655379:GXW655387 GOA655379:GOA655387 GEE655379:GEE655387 FUI655379:FUI655387 FKM655379:FKM655387 FAQ655379:FAQ655387 EQU655379:EQU655387 EGY655379:EGY655387 DXC655379:DXC655387 DNG655379:DNG655387 DDK655379:DDK655387 CTO655379:CTO655387 CJS655379:CJS655387 BZW655379:BZW655387 BQA655379:BQA655387 BGE655379:BGE655387 AWI655379:AWI655387 AMM655379:AMM655387 ACQ655379:ACQ655387 SU655379:SU655387 IY655379:IY655387 R655379:R655387 WVK589843:WVK589851 WLO589843:WLO589851 WBS589843:WBS589851 VRW589843:VRW589851 VIA589843:VIA589851 UYE589843:UYE589851 UOI589843:UOI589851 UEM589843:UEM589851 TUQ589843:TUQ589851 TKU589843:TKU589851 TAY589843:TAY589851 SRC589843:SRC589851 SHG589843:SHG589851 RXK589843:RXK589851 RNO589843:RNO589851 RDS589843:RDS589851 QTW589843:QTW589851 QKA589843:QKA589851 QAE589843:QAE589851 PQI589843:PQI589851 PGM589843:PGM589851 OWQ589843:OWQ589851 OMU589843:OMU589851 OCY589843:OCY589851 NTC589843:NTC589851 NJG589843:NJG589851 MZK589843:MZK589851 MPO589843:MPO589851 MFS589843:MFS589851 LVW589843:LVW589851 LMA589843:LMA589851 LCE589843:LCE589851 KSI589843:KSI589851 KIM589843:KIM589851 JYQ589843:JYQ589851 JOU589843:JOU589851 JEY589843:JEY589851 IVC589843:IVC589851 ILG589843:ILG589851 IBK589843:IBK589851 HRO589843:HRO589851 HHS589843:HHS589851 GXW589843:GXW589851 GOA589843:GOA589851 GEE589843:GEE589851 FUI589843:FUI589851 FKM589843:FKM589851 FAQ589843:FAQ589851 EQU589843:EQU589851 EGY589843:EGY589851 DXC589843:DXC589851 DNG589843:DNG589851 DDK589843:DDK589851 CTO589843:CTO589851 CJS589843:CJS589851 BZW589843:BZW589851 BQA589843:BQA589851 BGE589843:BGE589851 AWI589843:AWI589851 AMM589843:AMM589851 ACQ589843:ACQ589851 SU589843:SU589851 IY589843:IY589851 R589843:R589851 WVK524307:WVK524315 WLO524307:WLO524315 WBS524307:WBS524315 VRW524307:VRW524315 VIA524307:VIA524315 UYE524307:UYE524315 UOI524307:UOI524315 UEM524307:UEM524315 TUQ524307:TUQ524315 TKU524307:TKU524315 TAY524307:TAY524315 SRC524307:SRC524315 SHG524307:SHG524315 RXK524307:RXK524315 RNO524307:RNO524315 RDS524307:RDS524315 QTW524307:QTW524315 QKA524307:QKA524315 QAE524307:QAE524315 PQI524307:PQI524315 PGM524307:PGM524315 OWQ524307:OWQ524315 OMU524307:OMU524315 OCY524307:OCY524315 NTC524307:NTC524315 NJG524307:NJG524315 MZK524307:MZK524315 MPO524307:MPO524315 MFS524307:MFS524315 LVW524307:LVW524315 LMA524307:LMA524315 LCE524307:LCE524315 KSI524307:KSI524315 KIM524307:KIM524315 JYQ524307:JYQ524315 JOU524307:JOU524315 JEY524307:JEY524315 IVC524307:IVC524315 ILG524307:ILG524315 IBK524307:IBK524315 HRO524307:HRO524315 HHS524307:HHS524315 GXW524307:GXW524315 GOA524307:GOA524315 GEE524307:GEE524315 FUI524307:FUI524315 FKM524307:FKM524315 FAQ524307:FAQ524315 EQU524307:EQU524315 EGY524307:EGY524315 DXC524307:DXC524315 DNG524307:DNG524315 DDK524307:DDK524315 CTO524307:CTO524315 CJS524307:CJS524315 BZW524307:BZW524315 BQA524307:BQA524315 BGE524307:BGE524315 AWI524307:AWI524315 AMM524307:AMM524315 ACQ524307:ACQ524315 SU524307:SU524315 IY524307:IY524315 R524307:R524315 WVK458771:WVK458779 WLO458771:WLO458779 WBS458771:WBS458779 VRW458771:VRW458779 VIA458771:VIA458779 UYE458771:UYE458779 UOI458771:UOI458779 UEM458771:UEM458779 TUQ458771:TUQ458779 TKU458771:TKU458779 TAY458771:TAY458779 SRC458771:SRC458779 SHG458771:SHG458779 RXK458771:RXK458779 RNO458771:RNO458779 RDS458771:RDS458779 QTW458771:QTW458779 QKA458771:QKA458779 QAE458771:QAE458779 PQI458771:PQI458779 PGM458771:PGM458779 OWQ458771:OWQ458779 OMU458771:OMU458779 OCY458771:OCY458779 NTC458771:NTC458779 NJG458771:NJG458779 MZK458771:MZK458779 MPO458771:MPO458779 MFS458771:MFS458779 LVW458771:LVW458779 LMA458771:LMA458779 LCE458771:LCE458779 KSI458771:KSI458779 KIM458771:KIM458779 JYQ458771:JYQ458779 JOU458771:JOU458779 JEY458771:JEY458779 IVC458771:IVC458779 ILG458771:ILG458779 IBK458771:IBK458779 HRO458771:HRO458779 HHS458771:HHS458779 GXW458771:GXW458779 GOA458771:GOA458779 GEE458771:GEE458779 FUI458771:FUI458779 FKM458771:FKM458779 FAQ458771:FAQ458779 EQU458771:EQU458779 EGY458771:EGY458779 DXC458771:DXC458779 DNG458771:DNG458779 DDK458771:DDK458779 CTO458771:CTO458779 CJS458771:CJS458779 BZW458771:BZW458779 BQA458771:BQA458779 BGE458771:BGE458779 AWI458771:AWI458779 AMM458771:AMM458779 ACQ458771:ACQ458779 SU458771:SU458779 IY458771:IY458779 R458771:R458779 WVK393235:WVK393243 WLO393235:WLO393243 WBS393235:WBS393243 VRW393235:VRW393243 VIA393235:VIA393243 UYE393235:UYE393243 UOI393235:UOI393243 UEM393235:UEM393243 TUQ393235:TUQ393243 TKU393235:TKU393243 TAY393235:TAY393243 SRC393235:SRC393243 SHG393235:SHG393243 RXK393235:RXK393243 RNO393235:RNO393243 RDS393235:RDS393243 QTW393235:QTW393243 QKA393235:QKA393243 QAE393235:QAE393243 PQI393235:PQI393243 PGM393235:PGM393243 OWQ393235:OWQ393243 OMU393235:OMU393243 OCY393235:OCY393243 NTC393235:NTC393243 NJG393235:NJG393243 MZK393235:MZK393243 MPO393235:MPO393243 MFS393235:MFS393243 LVW393235:LVW393243 LMA393235:LMA393243 LCE393235:LCE393243 KSI393235:KSI393243 KIM393235:KIM393243 JYQ393235:JYQ393243 JOU393235:JOU393243 JEY393235:JEY393243 IVC393235:IVC393243 ILG393235:ILG393243 IBK393235:IBK393243 HRO393235:HRO393243 HHS393235:HHS393243 GXW393235:GXW393243 GOA393235:GOA393243 GEE393235:GEE393243 FUI393235:FUI393243 FKM393235:FKM393243 FAQ393235:FAQ393243 EQU393235:EQU393243 EGY393235:EGY393243 DXC393235:DXC393243 DNG393235:DNG393243 DDK393235:DDK393243 CTO393235:CTO393243 CJS393235:CJS393243 BZW393235:BZW393243 BQA393235:BQA393243 BGE393235:BGE393243 AWI393235:AWI393243 AMM393235:AMM393243 ACQ393235:ACQ393243 SU393235:SU393243 IY393235:IY393243 R393235:R393243 WVK327699:WVK327707 WLO327699:WLO327707 WBS327699:WBS327707 VRW327699:VRW327707 VIA327699:VIA327707 UYE327699:UYE327707 UOI327699:UOI327707 UEM327699:UEM327707 TUQ327699:TUQ327707 TKU327699:TKU327707 TAY327699:TAY327707 SRC327699:SRC327707 SHG327699:SHG327707 RXK327699:RXK327707 RNO327699:RNO327707 RDS327699:RDS327707 QTW327699:QTW327707 QKA327699:QKA327707 QAE327699:QAE327707 PQI327699:PQI327707 PGM327699:PGM327707 OWQ327699:OWQ327707 OMU327699:OMU327707 OCY327699:OCY327707 NTC327699:NTC327707 NJG327699:NJG327707 MZK327699:MZK327707 MPO327699:MPO327707 MFS327699:MFS327707 LVW327699:LVW327707 LMA327699:LMA327707 LCE327699:LCE327707 KSI327699:KSI327707 KIM327699:KIM327707 JYQ327699:JYQ327707 JOU327699:JOU327707 JEY327699:JEY327707 IVC327699:IVC327707 ILG327699:ILG327707 IBK327699:IBK327707 HRO327699:HRO327707 HHS327699:HHS327707 GXW327699:GXW327707 GOA327699:GOA327707 GEE327699:GEE327707 FUI327699:FUI327707 FKM327699:FKM327707 FAQ327699:FAQ327707 EQU327699:EQU327707 EGY327699:EGY327707 DXC327699:DXC327707 DNG327699:DNG327707 DDK327699:DDK327707 CTO327699:CTO327707 CJS327699:CJS327707 BZW327699:BZW327707 BQA327699:BQA327707 BGE327699:BGE327707 AWI327699:AWI327707 AMM327699:AMM327707 ACQ327699:ACQ327707 SU327699:SU327707 IY327699:IY327707 R327699:R327707 WVK262163:WVK262171 WLO262163:WLO262171 WBS262163:WBS262171 VRW262163:VRW262171 VIA262163:VIA262171 UYE262163:UYE262171 UOI262163:UOI262171 UEM262163:UEM262171 TUQ262163:TUQ262171 TKU262163:TKU262171 TAY262163:TAY262171 SRC262163:SRC262171 SHG262163:SHG262171 RXK262163:RXK262171 RNO262163:RNO262171 RDS262163:RDS262171 QTW262163:QTW262171 QKA262163:QKA262171 QAE262163:QAE262171 PQI262163:PQI262171 PGM262163:PGM262171 OWQ262163:OWQ262171 OMU262163:OMU262171 OCY262163:OCY262171 NTC262163:NTC262171 NJG262163:NJG262171 MZK262163:MZK262171 MPO262163:MPO262171 MFS262163:MFS262171 LVW262163:LVW262171 LMA262163:LMA262171 LCE262163:LCE262171 KSI262163:KSI262171 KIM262163:KIM262171 JYQ262163:JYQ262171 JOU262163:JOU262171 JEY262163:JEY262171 IVC262163:IVC262171 ILG262163:ILG262171 IBK262163:IBK262171 HRO262163:HRO262171 HHS262163:HHS262171 GXW262163:GXW262171 GOA262163:GOA262171 GEE262163:GEE262171 FUI262163:FUI262171 FKM262163:FKM262171 FAQ262163:FAQ262171 EQU262163:EQU262171 EGY262163:EGY262171 DXC262163:DXC262171 DNG262163:DNG262171 DDK262163:DDK262171 CTO262163:CTO262171 CJS262163:CJS262171 BZW262163:BZW262171 BQA262163:BQA262171 BGE262163:BGE262171 AWI262163:AWI262171 AMM262163:AMM262171 ACQ262163:ACQ262171 SU262163:SU262171 IY262163:IY262171 R262163:R262171 WVK196627:WVK196635 WLO196627:WLO196635 WBS196627:WBS196635 VRW196627:VRW196635 VIA196627:VIA196635 UYE196627:UYE196635 UOI196627:UOI196635 UEM196627:UEM196635 TUQ196627:TUQ196635 TKU196627:TKU196635 TAY196627:TAY196635 SRC196627:SRC196635 SHG196627:SHG196635 RXK196627:RXK196635 RNO196627:RNO196635 RDS196627:RDS196635 QTW196627:QTW196635 QKA196627:QKA196635 QAE196627:QAE196635 PQI196627:PQI196635 PGM196627:PGM196635 OWQ196627:OWQ196635 OMU196627:OMU196635 OCY196627:OCY196635 NTC196627:NTC196635 NJG196627:NJG196635 MZK196627:MZK196635 MPO196627:MPO196635 MFS196627:MFS196635 LVW196627:LVW196635 LMA196627:LMA196635 LCE196627:LCE196635 KSI196627:KSI196635 KIM196627:KIM196635 JYQ196627:JYQ196635 JOU196627:JOU196635 JEY196627:JEY196635 IVC196627:IVC196635 ILG196627:ILG196635 IBK196627:IBK196635 HRO196627:HRO196635 HHS196627:HHS196635 GXW196627:GXW196635 GOA196627:GOA196635 GEE196627:GEE196635 FUI196627:FUI196635 FKM196627:FKM196635 FAQ196627:FAQ196635 EQU196627:EQU196635 EGY196627:EGY196635 DXC196627:DXC196635 DNG196627:DNG196635 DDK196627:DDK196635 CTO196627:CTO196635 CJS196627:CJS196635 BZW196627:BZW196635 BQA196627:BQA196635 BGE196627:BGE196635 AWI196627:AWI196635 AMM196627:AMM196635 ACQ196627:ACQ196635 SU196627:SU196635 IY196627:IY196635 R196627:R196635 WVK131091:WVK131099 WLO131091:WLO131099 WBS131091:WBS131099 VRW131091:VRW131099 VIA131091:VIA131099 UYE131091:UYE131099 UOI131091:UOI131099 UEM131091:UEM131099 TUQ131091:TUQ131099 TKU131091:TKU131099 TAY131091:TAY131099 SRC131091:SRC131099 SHG131091:SHG131099 RXK131091:RXK131099 RNO131091:RNO131099 RDS131091:RDS131099 QTW131091:QTW131099 QKA131091:QKA131099 QAE131091:QAE131099 PQI131091:PQI131099 PGM131091:PGM131099 OWQ131091:OWQ131099 OMU131091:OMU131099 OCY131091:OCY131099 NTC131091:NTC131099 NJG131091:NJG131099 MZK131091:MZK131099 MPO131091:MPO131099 MFS131091:MFS131099 LVW131091:LVW131099 LMA131091:LMA131099 LCE131091:LCE131099 KSI131091:KSI131099 KIM131091:KIM131099 JYQ131091:JYQ131099 JOU131091:JOU131099 JEY131091:JEY131099 IVC131091:IVC131099 ILG131091:ILG131099 IBK131091:IBK131099 HRO131091:HRO131099 HHS131091:HHS131099 GXW131091:GXW131099 GOA131091:GOA131099 GEE131091:GEE131099 FUI131091:FUI131099 FKM131091:FKM131099 FAQ131091:FAQ131099 EQU131091:EQU131099 EGY131091:EGY131099 DXC131091:DXC131099 DNG131091:DNG131099 DDK131091:DDK131099 CTO131091:CTO131099 CJS131091:CJS131099 BZW131091:BZW131099 BQA131091:BQA131099 BGE131091:BGE131099 AWI131091:AWI131099 AMM131091:AMM131099 ACQ131091:ACQ131099 SU131091:SU131099 IY131091:IY131099 R131091:R131099 WVK65555:WVK65563 WLO65555:WLO65563 WBS65555:WBS65563 VRW65555:VRW65563 VIA65555:VIA65563 UYE65555:UYE65563 UOI65555:UOI65563 UEM65555:UEM65563 TUQ65555:TUQ65563 TKU65555:TKU65563 TAY65555:TAY65563 SRC65555:SRC65563 SHG65555:SHG65563 RXK65555:RXK65563 RNO65555:RNO65563 RDS65555:RDS65563 QTW65555:QTW65563 QKA65555:QKA65563 QAE65555:QAE65563 PQI65555:PQI65563 PGM65555:PGM65563 OWQ65555:OWQ65563 OMU65555:OMU65563 OCY65555:OCY65563 NTC65555:NTC65563 NJG65555:NJG65563 MZK65555:MZK65563 MPO65555:MPO65563 MFS65555:MFS65563 LVW65555:LVW65563 LMA65555:LMA65563 LCE65555:LCE65563 KSI65555:KSI65563 KIM65555:KIM65563 JYQ65555:JYQ65563 JOU65555:JOU65563 JEY65555:JEY65563 IVC65555:IVC65563 ILG65555:ILG65563 IBK65555:IBK65563 HRO65555:HRO65563 HHS65555:HHS65563 GXW65555:GXW65563 GOA65555:GOA65563 GEE65555:GEE65563 FUI65555:FUI65563 FKM65555:FKM65563 FAQ65555:FAQ65563 EQU65555:EQU65563 EGY65555:EGY65563 DXC65555:DXC65563 DNG65555:DNG65563 DDK65555:DDK65563 CTO65555:CTO65563 CJS65555:CJS65563 BZW65555:BZW65563 BQA65555:BQA65563 BGE65555:BGE65563 AWI65555:AWI65563 AMM65555:AMM65563 ACQ65555:ACQ65563 SU65555:SU65563 IY65555:IY65563 R65555:R65563 WVK983078:WVK983086 WLO983078:WLO983086 WBS983078:WBS983086 VRW983078:VRW983086 VIA983078:VIA983086 UYE983078:UYE983086 UOI983078:UOI983086 UEM983078:UEM983086 TUQ983078:TUQ983086 TKU983078:TKU983086 TAY983078:TAY983086 SRC983078:SRC983086 SHG983078:SHG983086 RXK983078:RXK983086 RNO983078:RNO983086 RDS983078:RDS983086 QTW983078:QTW983086 QKA983078:QKA983086 QAE983078:QAE983086 PQI983078:PQI983086 PGM983078:PGM983086 OWQ983078:OWQ983086 OMU983078:OMU983086 OCY983078:OCY983086 NTC983078:NTC983086 NJG983078:NJG983086 MZK983078:MZK983086 MPO983078:MPO983086 MFS983078:MFS983086 LVW983078:LVW983086 LMA983078:LMA983086 LCE983078:LCE983086 KSI983078:KSI983086 KIM983078:KIM983086 JYQ983078:JYQ983086 JOU983078:JOU983086 JEY983078:JEY983086 IVC983078:IVC983086 ILG983078:ILG983086 IBK983078:IBK983086 HRO983078:HRO983086 HHS983078:HHS983086 GXW983078:GXW983086 GOA983078:GOA983086 GEE983078:GEE983086 FUI983078:FUI983086 FKM983078:FKM983086 FAQ983078:FAQ983086 EQU983078:EQU983086 EGY983078:EGY983086 DXC983078:DXC983086 DNG983078:DNG983086 DDK983078:DDK983086 CTO983078:CTO983086 CJS983078:CJS983086 BZW983078:BZW983086 BQA983078:BQA983086 BGE983078:BGE983086 AWI983078:AWI983086 AMM983078:AMM983086 ACQ983078:ACQ983086 SU983078:SU983086 IY983078:IY983086 R983078:R983086 WVK917542:WVK917550 WLO917542:WLO917550 WBS917542:WBS917550 VRW917542:VRW917550 VIA917542:VIA917550 UYE917542:UYE917550 UOI917542:UOI917550 UEM917542:UEM917550 TUQ917542:TUQ917550 TKU917542:TKU917550 TAY917542:TAY917550 SRC917542:SRC917550 SHG917542:SHG917550 RXK917542:RXK917550 RNO917542:RNO917550 RDS917542:RDS917550 QTW917542:QTW917550 QKA917542:QKA917550 QAE917542:QAE917550 PQI917542:PQI917550 PGM917542:PGM917550 OWQ917542:OWQ917550 OMU917542:OMU917550 OCY917542:OCY917550 NTC917542:NTC917550 NJG917542:NJG917550 MZK917542:MZK917550 MPO917542:MPO917550 MFS917542:MFS917550 LVW917542:LVW917550 LMA917542:LMA917550 LCE917542:LCE917550 KSI917542:KSI917550 KIM917542:KIM917550 JYQ917542:JYQ917550 JOU917542:JOU917550 JEY917542:JEY917550 IVC917542:IVC917550 ILG917542:ILG917550 IBK917542:IBK917550 HRO917542:HRO917550 HHS917542:HHS917550 GXW917542:GXW917550 GOA917542:GOA917550 GEE917542:GEE917550 FUI917542:FUI917550 FKM917542:FKM917550 FAQ917542:FAQ917550 EQU917542:EQU917550 EGY917542:EGY917550 DXC917542:DXC917550 DNG917542:DNG917550 DDK917542:DDK917550 CTO917542:CTO917550 CJS917542:CJS917550 BZW917542:BZW917550 BQA917542:BQA917550 BGE917542:BGE917550 AWI917542:AWI917550 AMM917542:AMM917550 ACQ917542:ACQ917550 SU917542:SU917550 IY917542:IY917550 R917542:R917550 WVK852006:WVK852014 WLO852006:WLO852014 WBS852006:WBS852014 VRW852006:VRW852014 VIA852006:VIA852014 UYE852006:UYE852014 UOI852006:UOI852014 UEM852006:UEM852014 TUQ852006:TUQ852014 TKU852006:TKU852014 TAY852006:TAY852014 SRC852006:SRC852014 SHG852006:SHG852014 RXK852006:RXK852014 RNO852006:RNO852014 RDS852006:RDS852014 QTW852006:QTW852014 QKA852006:QKA852014 QAE852006:QAE852014 PQI852006:PQI852014 PGM852006:PGM852014 OWQ852006:OWQ852014 OMU852006:OMU852014 OCY852006:OCY852014 NTC852006:NTC852014 NJG852006:NJG852014 MZK852006:MZK852014 MPO852006:MPO852014 MFS852006:MFS852014 LVW852006:LVW852014 LMA852006:LMA852014 LCE852006:LCE852014 KSI852006:KSI852014 KIM852006:KIM852014 JYQ852006:JYQ852014 JOU852006:JOU852014 JEY852006:JEY852014 IVC852006:IVC852014 ILG852006:ILG852014 IBK852006:IBK852014 HRO852006:HRO852014 HHS852006:HHS852014 GXW852006:GXW852014 GOA852006:GOA852014 GEE852006:GEE852014 FUI852006:FUI852014 FKM852006:FKM852014 FAQ852006:FAQ852014 EQU852006:EQU852014 EGY852006:EGY852014 DXC852006:DXC852014 DNG852006:DNG852014 DDK852006:DDK852014 CTO852006:CTO852014 CJS852006:CJS852014 BZW852006:BZW852014 BQA852006:BQA852014 BGE852006:BGE852014 AWI852006:AWI852014 AMM852006:AMM852014 ACQ852006:ACQ852014 SU852006:SU852014 IY852006:IY852014 R852006:R852014 WVK786470:WVK786478 WLO786470:WLO786478 WBS786470:WBS786478 VRW786470:VRW786478 VIA786470:VIA786478 UYE786470:UYE786478 UOI786470:UOI786478 UEM786470:UEM786478 TUQ786470:TUQ786478 TKU786470:TKU786478 TAY786470:TAY786478 SRC786470:SRC786478 SHG786470:SHG786478 RXK786470:RXK786478 RNO786470:RNO786478 RDS786470:RDS786478 QTW786470:QTW786478 QKA786470:QKA786478 QAE786470:QAE786478 PQI786470:PQI786478 PGM786470:PGM786478 OWQ786470:OWQ786478 OMU786470:OMU786478 OCY786470:OCY786478 NTC786470:NTC786478 NJG786470:NJG786478 MZK786470:MZK786478 MPO786470:MPO786478 MFS786470:MFS786478 LVW786470:LVW786478 LMA786470:LMA786478 LCE786470:LCE786478 KSI786470:KSI786478 KIM786470:KIM786478 JYQ786470:JYQ786478 JOU786470:JOU786478 JEY786470:JEY786478 IVC786470:IVC786478 ILG786470:ILG786478 IBK786470:IBK786478 HRO786470:HRO786478 HHS786470:HHS786478 GXW786470:GXW786478 GOA786470:GOA786478 GEE786470:GEE786478 FUI786470:FUI786478 FKM786470:FKM786478 FAQ786470:FAQ786478 EQU786470:EQU786478 EGY786470:EGY786478 DXC786470:DXC786478 DNG786470:DNG786478 DDK786470:DDK786478 CTO786470:CTO786478 CJS786470:CJS786478 BZW786470:BZW786478 BQA786470:BQA786478 BGE786470:BGE786478 AWI786470:AWI786478 AMM786470:AMM786478 ACQ786470:ACQ786478 SU786470:SU786478 IY786470:IY786478 R786470:R786478 WVK720934:WVK720942 WLO720934:WLO720942 WBS720934:WBS720942 VRW720934:VRW720942 VIA720934:VIA720942 UYE720934:UYE720942 UOI720934:UOI720942 UEM720934:UEM720942 TUQ720934:TUQ720942 TKU720934:TKU720942 TAY720934:TAY720942 SRC720934:SRC720942 SHG720934:SHG720942 RXK720934:RXK720942 RNO720934:RNO720942 RDS720934:RDS720942 QTW720934:QTW720942 QKA720934:QKA720942 QAE720934:QAE720942 PQI720934:PQI720942 PGM720934:PGM720942 OWQ720934:OWQ720942 OMU720934:OMU720942 OCY720934:OCY720942 NTC720934:NTC720942 NJG720934:NJG720942 MZK720934:MZK720942 MPO720934:MPO720942 MFS720934:MFS720942 LVW720934:LVW720942 LMA720934:LMA720942 LCE720934:LCE720942 KSI720934:KSI720942 KIM720934:KIM720942 JYQ720934:JYQ720942 JOU720934:JOU720942 JEY720934:JEY720942 IVC720934:IVC720942 ILG720934:ILG720942 IBK720934:IBK720942 HRO720934:HRO720942 HHS720934:HHS720942 GXW720934:GXW720942 GOA720934:GOA720942 GEE720934:GEE720942 FUI720934:FUI720942 FKM720934:FKM720942 FAQ720934:FAQ720942 EQU720934:EQU720942 EGY720934:EGY720942 DXC720934:DXC720942 DNG720934:DNG720942 DDK720934:DDK720942 CTO720934:CTO720942 CJS720934:CJS720942 BZW720934:BZW720942 BQA720934:BQA720942 BGE720934:BGE720942 AWI720934:AWI720942 AMM720934:AMM720942 ACQ720934:ACQ720942 SU720934:SU720942 IY720934:IY720942 R720934:R720942 WVK655398:WVK655406 WLO655398:WLO655406 WBS655398:WBS655406 VRW655398:VRW655406 VIA655398:VIA655406 UYE655398:UYE655406 UOI655398:UOI655406 UEM655398:UEM655406 TUQ655398:TUQ655406 TKU655398:TKU655406 TAY655398:TAY655406 SRC655398:SRC655406 SHG655398:SHG655406 RXK655398:RXK655406 RNO655398:RNO655406 RDS655398:RDS655406 QTW655398:QTW655406 QKA655398:QKA655406 QAE655398:QAE655406 PQI655398:PQI655406 PGM655398:PGM655406 OWQ655398:OWQ655406 OMU655398:OMU655406 OCY655398:OCY655406 NTC655398:NTC655406 NJG655398:NJG655406 MZK655398:MZK655406 MPO655398:MPO655406 MFS655398:MFS655406 LVW655398:LVW655406 LMA655398:LMA655406 LCE655398:LCE655406 KSI655398:KSI655406 KIM655398:KIM655406 JYQ655398:JYQ655406 JOU655398:JOU655406 JEY655398:JEY655406 IVC655398:IVC655406 ILG655398:ILG655406 IBK655398:IBK655406 HRO655398:HRO655406 HHS655398:HHS655406 GXW655398:GXW655406 GOA655398:GOA655406 GEE655398:GEE655406 FUI655398:FUI655406 FKM655398:FKM655406 FAQ655398:FAQ655406 EQU655398:EQU655406 EGY655398:EGY655406 DXC655398:DXC655406 DNG655398:DNG655406 DDK655398:DDK655406 CTO655398:CTO655406 CJS655398:CJS655406 BZW655398:BZW655406 BQA655398:BQA655406 BGE655398:BGE655406 AWI655398:AWI655406 AMM655398:AMM655406 ACQ655398:ACQ655406 SU655398:SU655406 IY655398:IY655406 R655398:R655406 WVK589862:WVK589870 WLO589862:WLO589870 WBS589862:WBS589870 VRW589862:VRW589870 VIA589862:VIA589870 UYE589862:UYE589870 UOI589862:UOI589870 UEM589862:UEM589870 TUQ589862:TUQ589870 TKU589862:TKU589870 TAY589862:TAY589870 SRC589862:SRC589870 SHG589862:SHG589870 RXK589862:RXK589870 RNO589862:RNO589870 RDS589862:RDS589870 QTW589862:QTW589870 QKA589862:QKA589870 QAE589862:QAE589870 PQI589862:PQI589870 PGM589862:PGM589870 OWQ589862:OWQ589870 OMU589862:OMU589870 OCY589862:OCY589870 NTC589862:NTC589870 NJG589862:NJG589870 MZK589862:MZK589870 MPO589862:MPO589870 MFS589862:MFS589870 LVW589862:LVW589870 LMA589862:LMA589870 LCE589862:LCE589870 KSI589862:KSI589870 KIM589862:KIM589870 JYQ589862:JYQ589870 JOU589862:JOU589870 JEY589862:JEY589870 IVC589862:IVC589870 ILG589862:ILG589870 IBK589862:IBK589870 HRO589862:HRO589870 HHS589862:HHS589870 GXW589862:GXW589870 GOA589862:GOA589870 GEE589862:GEE589870 FUI589862:FUI589870 FKM589862:FKM589870 FAQ589862:FAQ589870 EQU589862:EQU589870 EGY589862:EGY589870 DXC589862:DXC589870 DNG589862:DNG589870 DDK589862:DDK589870 CTO589862:CTO589870 CJS589862:CJS589870 BZW589862:BZW589870 BQA589862:BQA589870 BGE589862:BGE589870 AWI589862:AWI589870 AMM589862:AMM589870 ACQ589862:ACQ589870 SU589862:SU589870 IY589862:IY589870 R589862:R589870 WVK524326:WVK524334 WLO524326:WLO524334 WBS524326:WBS524334 VRW524326:VRW524334 VIA524326:VIA524334 UYE524326:UYE524334 UOI524326:UOI524334 UEM524326:UEM524334 TUQ524326:TUQ524334 TKU524326:TKU524334 TAY524326:TAY524334 SRC524326:SRC524334 SHG524326:SHG524334 RXK524326:RXK524334 RNO524326:RNO524334 RDS524326:RDS524334 QTW524326:QTW524334 QKA524326:QKA524334 QAE524326:QAE524334 PQI524326:PQI524334 PGM524326:PGM524334 OWQ524326:OWQ524334 OMU524326:OMU524334 OCY524326:OCY524334 NTC524326:NTC524334 NJG524326:NJG524334 MZK524326:MZK524334 MPO524326:MPO524334 MFS524326:MFS524334 LVW524326:LVW524334 LMA524326:LMA524334 LCE524326:LCE524334 KSI524326:KSI524334 KIM524326:KIM524334 JYQ524326:JYQ524334 JOU524326:JOU524334 JEY524326:JEY524334 IVC524326:IVC524334 ILG524326:ILG524334 IBK524326:IBK524334 HRO524326:HRO524334 HHS524326:HHS524334 GXW524326:GXW524334 GOA524326:GOA524334 GEE524326:GEE524334 FUI524326:FUI524334 FKM524326:FKM524334 FAQ524326:FAQ524334 EQU524326:EQU524334 EGY524326:EGY524334 DXC524326:DXC524334 DNG524326:DNG524334 DDK524326:DDK524334 CTO524326:CTO524334 CJS524326:CJS524334 BZW524326:BZW524334 BQA524326:BQA524334 BGE524326:BGE524334 AWI524326:AWI524334 AMM524326:AMM524334 ACQ524326:ACQ524334 SU524326:SU524334 IY524326:IY524334 R524326:R524334 WVK458790:WVK458798 WLO458790:WLO458798 WBS458790:WBS458798 VRW458790:VRW458798 VIA458790:VIA458798 UYE458790:UYE458798 UOI458790:UOI458798 UEM458790:UEM458798 TUQ458790:TUQ458798 TKU458790:TKU458798 TAY458790:TAY458798 SRC458790:SRC458798 SHG458790:SHG458798 RXK458790:RXK458798 RNO458790:RNO458798 RDS458790:RDS458798 QTW458790:QTW458798 QKA458790:QKA458798 QAE458790:QAE458798 PQI458790:PQI458798 PGM458790:PGM458798 OWQ458790:OWQ458798 OMU458790:OMU458798 OCY458790:OCY458798 NTC458790:NTC458798 NJG458790:NJG458798 MZK458790:MZK458798 MPO458790:MPO458798 MFS458790:MFS458798 LVW458790:LVW458798 LMA458790:LMA458798 LCE458790:LCE458798 KSI458790:KSI458798 KIM458790:KIM458798 JYQ458790:JYQ458798 JOU458790:JOU458798 JEY458790:JEY458798 IVC458790:IVC458798 ILG458790:ILG458798 IBK458790:IBK458798 HRO458790:HRO458798 HHS458790:HHS458798 GXW458790:GXW458798 GOA458790:GOA458798 GEE458790:GEE458798 FUI458790:FUI458798 FKM458790:FKM458798 FAQ458790:FAQ458798 EQU458790:EQU458798 EGY458790:EGY458798 DXC458790:DXC458798 DNG458790:DNG458798 DDK458790:DDK458798 CTO458790:CTO458798 CJS458790:CJS458798 BZW458790:BZW458798 BQA458790:BQA458798 BGE458790:BGE458798 AWI458790:AWI458798 AMM458790:AMM458798 ACQ458790:ACQ458798 SU458790:SU458798 IY458790:IY458798 R458790:R458798 WVK393254:WVK393262 WLO393254:WLO393262 WBS393254:WBS393262 VRW393254:VRW393262 VIA393254:VIA393262 UYE393254:UYE393262 UOI393254:UOI393262 UEM393254:UEM393262 TUQ393254:TUQ393262 TKU393254:TKU393262 TAY393254:TAY393262 SRC393254:SRC393262 SHG393254:SHG393262 RXK393254:RXK393262 RNO393254:RNO393262 RDS393254:RDS393262 QTW393254:QTW393262 QKA393254:QKA393262 QAE393254:QAE393262 PQI393254:PQI393262 PGM393254:PGM393262 OWQ393254:OWQ393262 OMU393254:OMU393262 OCY393254:OCY393262 NTC393254:NTC393262 NJG393254:NJG393262 MZK393254:MZK393262 MPO393254:MPO393262 MFS393254:MFS393262 LVW393254:LVW393262 LMA393254:LMA393262 LCE393254:LCE393262 KSI393254:KSI393262 KIM393254:KIM393262 JYQ393254:JYQ393262 JOU393254:JOU393262 JEY393254:JEY393262 IVC393254:IVC393262 ILG393254:ILG393262 IBK393254:IBK393262 HRO393254:HRO393262 HHS393254:HHS393262 GXW393254:GXW393262 GOA393254:GOA393262 GEE393254:GEE393262 FUI393254:FUI393262 FKM393254:FKM393262 FAQ393254:FAQ393262 EQU393254:EQU393262 EGY393254:EGY393262 DXC393254:DXC393262 DNG393254:DNG393262 DDK393254:DDK393262 CTO393254:CTO393262 CJS393254:CJS393262 BZW393254:BZW393262 BQA393254:BQA393262 BGE393254:BGE393262 AWI393254:AWI393262 AMM393254:AMM393262 ACQ393254:ACQ393262 SU393254:SU393262 IY393254:IY393262 R393254:R393262 WVK327718:WVK327726 WLO327718:WLO327726 WBS327718:WBS327726 VRW327718:VRW327726 VIA327718:VIA327726 UYE327718:UYE327726 UOI327718:UOI327726 UEM327718:UEM327726 TUQ327718:TUQ327726 TKU327718:TKU327726 TAY327718:TAY327726 SRC327718:SRC327726 SHG327718:SHG327726 RXK327718:RXK327726 RNO327718:RNO327726 RDS327718:RDS327726 QTW327718:QTW327726 QKA327718:QKA327726 QAE327718:QAE327726 PQI327718:PQI327726 PGM327718:PGM327726 OWQ327718:OWQ327726 OMU327718:OMU327726 OCY327718:OCY327726 NTC327718:NTC327726 NJG327718:NJG327726 MZK327718:MZK327726 MPO327718:MPO327726 MFS327718:MFS327726 LVW327718:LVW327726 LMA327718:LMA327726 LCE327718:LCE327726 KSI327718:KSI327726 KIM327718:KIM327726 JYQ327718:JYQ327726 JOU327718:JOU327726 JEY327718:JEY327726 IVC327718:IVC327726 ILG327718:ILG327726 IBK327718:IBK327726 HRO327718:HRO327726 HHS327718:HHS327726 GXW327718:GXW327726 GOA327718:GOA327726 GEE327718:GEE327726 FUI327718:FUI327726 FKM327718:FKM327726 FAQ327718:FAQ327726 EQU327718:EQU327726 EGY327718:EGY327726 DXC327718:DXC327726 DNG327718:DNG327726 DDK327718:DDK327726 CTO327718:CTO327726 CJS327718:CJS327726 BZW327718:BZW327726 BQA327718:BQA327726 BGE327718:BGE327726 AWI327718:AWI327726 AMM327718:AMM327726 ACQ327718:ACQ327726 SU327718:SU327726 IY327718:IY327726 R327718:R327726 WVK262182:WVK262190 WLO262182:WLO262190 WBS262182:WBS262190 VRW262182:VRW262190 VIA262182:VIA262190 UYE262182:UYE262190 UOI262182:UOI262190 UEM262182:UEM262190 TUQ262182:TUQ262190 TKU262182:TKU262190 TAY262182:TAY262190 SRC262182:SRC262190 SHG262182:SHG262190 RXK262182:RXK262190 RNO262182:RNO262190 RDS262182:RDS262190 QTW262182:QTW262190 QKA262182:QKA262190 QAE262182:QAE262190 PQI262182:PQI262190 PGM262182:PGM262190 OWQ262182:OWQ262190 OMU262182:OMU262190 OCY262182:OCY262190 NTC262182:NTC262190 NJG262182:NJG262190 MZK262182:MZK262190 MPO262182:MPO262190 MFS262182:MFS262190 LVW262182:LVW262190 LMA262182:LMA262190 LCE262182:LCE262190 KSI262182:KSI262190 KIM262182:KIM262190 JYQ262182:JYQ262190 JOU262182:JOU262190 JEY262182:JEY262190 IVC262182:IVC262190 ILG262182:ILG262190 IBK262182:IBK262190 HRO262182:HRO262190 HHS262182:HHS262190 GXW262182:GXW262190 GOA262182:GOA262190 GEE262182:GEE262190 FUI262182:FUI262190 FKM262182:FKM262190 FAQ262182:FAQ262190 EQU262182:EQU262190 EGY262182:EGY262190 DXC262182:DXC262190 DNG262182:DNG262190 DDK262182:DDK262190 CTO262182:CTO262190 CJS262182:CJS262190 BZW262182:BZW262190 BQA262182:BQA262190 BGE262182:BGE262190 AWI262182:AWI262190 AMM262182:AMM262190 ACQ262182:ACQ262190 SU262182:SU262190 IY262182:IY262190 R262182:R262190 WVK196646:WVK196654 WLO196646:WLO196654 WBS196646:WBS196654 VRW196646:VRW196654 VIA196646:VIA196654 UYE196646:UYE196654 UOI196646:UOI196654 UEM196646:UEM196654 TUQ196646:TUQ196654 TKU196646:TKU196654 TAY196646:TAY196654 SRC196646:SRC196654 SHG196646:SHG196654 RXK196646:RXK196654 RNO196646:RNO196654 RDS196646:RDS196654 QTW196646:QTW196654 QKA196646:QKA196654 QAE196646:QAE196654 PQI196646:PQI196654 PGM196646:PGM196654 OWQ196646:OWQ196654 OMU196646:OMU196654 OCY196646:OCY196654 NTC196646:NTC196654 NJG196646:NJG196654 MZK196646:MZK196654 MPO196646:MPO196654 MFS196646:MFS196654 LVW196646:LVW196654 LMA196646:LMA196654 LCE196646:LCE196654 KSI196646:KSI196654 KIM196646:KIM196654 JYQ196646:JYQ196654 JOU196646:JOU196654 JEY196646:JEY196654 IVC196646:IVC196654 ILG196646:ILG196654 IBK196646:IBK196654 HRO196646:HRO196654 HHS196646:HHS196654 GXW196646:GXW196654 GOA196646:GOA196654 GEE196646:GEE196654 FUI196646:FUI196654 FKM196646:FKM196654 FAQ196646:FAQ196654 EQU196646:EQU196654 EGY196646:EGY196654 DXC196646:DXC196654 DNG196646:DNG196654 DDK196646:DDK196654 CTO196646:CTO196654 CJS196646:CJS196654 BZW196646:BZW196654 BQA196646:BQA196654 BGE196646:BGE196654 AWI196646:AWI196654 AMM196646:AMM196654 ACQ196646:ACQ196654 SU196646:SU196654 IY196646:IY196654 R196646:R196654 WVK131110:WVK131118 WLO131110:WLO131118 WBS131110:WBS131118 VRW131110:VRW131118 VIA131110:VIA131118 UYE131110:UYE131118 UOI131110:UOI131118 UEM131110:UEM131118 TUQ131110:TUQ131118 TKU131110:TKU131118 TAY131110:TAY131118 SRC131110:SRC131118 SHG131110:SHG131118 RXK131110:RXK131118 RNO131110:RNO131118 RDS131110:RDS131118 QTW131110:QTW131118 QKA131110:QKA131118 QAE131110:QAE131118 PQI131110:PQI131118 PGM131110:PGM131118 OWQ131110:OWQ131118 OMU131110:OMU131118 OCY131110:OCY131118 NTC131110:NTC131118 NJG131110:NJG131118 MZK131110:MZK131118 MPO131110:MPO131118 MFS131110:MFS131118 LVW131110:LVW131118 LMA131110:LMA131118 LCE131110:LCE131118 KSI131110:KSI131118 KIM131110:KIM131118 JYQ131110:JYQ131118 JOU131110:JOU131118 JEY131110:JEY131118 IVC131110:IVC131118 ILG131110:ILG131118 IBK131110:IBK131118 HRO131110:HRO131118 HHS131110:HHS131118 GXW131110:GXW131118 GOA131110:GOA131118 GEE131110:GEE131118 FUI131110:FUI131118 FKM131110:FKM131118 FAQ131110:FAQ131118 EQU131110:EQU131118 EGY131110:EGY131118 DXC131110:DXC131118 DNG131110:DNG131118 DDK131110:DDK131118 CTO131110:CTO131118 CJS131110:CJS131118 BZW131110:BZW131118 BQA131110:BQA131118 BGE131110:BGE131118 AWI131110:AWI131118 AMM131110:AMM131118 ACQ131110:ACQ131118 SU131110:SU131118 IY131110:IY131118 R131110:R131118 WVK65574:WVK65582 WLO65574:WLO65582 WBS65574:WBS65582 VRW65574:VRW65582 VIA65574:VIA65582 UYE65574:UYE65582 UOI65574:UOI65582 UEM65574:UEM65582 TUQ65574:TUQ65582 TKU65574:TKU65582 TAY65574:TAY65582 SRC65574:SRC65582 SHG65574:SHG65582 RXK65574:RXK65582 RNO65574:RNO65582 RDS65574:RDS65582 QTW65574:QTW65582 QKA65574:QKA65582 QAE65574:QAE65582 PQI65574:PQI65582 PGM65574:PGM65582 OWQ65574:OWQ65582 OMU65574:OMU65582 OCY65574:OCY65582 NTC65574:NTC65582 NJG65574:NJG65582 MZK65574:MZK65582 MPO65574:MPO65582 MFS65574:MFS65582 LVW65574:LVW65582 LMA65574:LMA65582 LCE65574:LCE65582 KSI65574:KSI65582 KIM65574:KIM65582 JYQ65574:JYQ65582 JOU65574:JOU65582 JEY65574:JEY65582 IVC65574:IVC65582 ILG65574:ILG65582 IBK65574:IBK65582 HRO65574:HRO65582 HHS65574:HHS65582 GXW65574:GXW65582 GOA65574:GOA65582 GEE65574:GEE65582 FUI65574:FUI65582 FKM65574:FKM65582 FAQ65574:FAQ65582 EQU65574:EQU65582 EGY65574:EGY65582 DXC65574:DXC65582 DNG65574:DNG65582 DDK65574:DDK65582 CTO65574:CTO65582 CJS65574:CJS65582 BZW65574:BZW65582 BQA65574:BQA65582 BGE65574:BGE65582 AWI65574:AWI65582 AMM65574:AMM65582 ACQ65574:ACQ65582 SU65574:SU65582 IY65574:IY65582 R65574:R65582 R28:R45 R10:R18 SU28:SU45 SU10:SU18 ACQ28:ACQ45 ACQ10:ACQ18 AMM28:AMM45 AMM10:AMM18 AWI28:AWI45 AWI10:AWI18 BGE28:BGE45 BGE10:BGE18 BQA28:BQA45 BQA10:BQA18 BZW28:BZW45 BZW10:BZW18 CJS28:CJS45 CJS10:CJS18 CTO28:CTO45 CTO10:CTO18 DDK28:DDK45 DDK10:DDK18 DNG28:DNG45 DNG10:DNG18 DXC28:DXC45 DXC10:DXC18 EGY28:EGY45 EGY10:EGY18 EQU28:EQU45 EQU10:EQU18 FAQ28:FAQ45 FAQ10:FAQ18 FKM28:FKM45 FKM10:FKM18 FUI28:FUI45 FUI10:FUI18 GEE28:GEE45 GEE10:GEE18 GOA28:GOA45 GOA10:GOA18 GXW28:GXW45 GXW10:GXW18 HHS28:HHS45 HHS10:HHS18 HRO28:HRO45 HRO10:HRO18 IBK28:IBK45 IBK10:IBK18 ILG28:ILG45 ILG10:ILG18 IVC28:IVC45 IVC10:IVC18 JEY28:JEY45 JEY10:JEY18 JOU28:JOU45 JOU10:JOU18 JYQ28:JYQ45 JYQ10:JYQ18 KIM28:KIM45 KIM10:KIM18 KSI28:KSI45 KSI10:KSI18 LCE28:LCE45 LCE10:LCE18 LMA28:LMA45 LMA10:LMA18 LVW28:LVW45 LVW10:LVW18 MFS28:MFS45 MFS10:MFS18 MPO28:MPO45 MPO10:MPO18 MZK28:MZK45 MZK10:MZK18 NJG28:NJG45 NJG10:NJG18 NTC28:NTC45 NTC10:NTC18 OCY28:OCY45 OCY10:OCY18 OMU28:OMU45 OMU10:OMU18 OWQ28:OWQ45 OWQ10:OWQ18 PGM28:PGM45 PGM10:PGM18 PQI28:PQI45 PQI10:PQI18 QAE28:QAE45 QAE10:QAE18 QKA28:QKA45 QKA10:QKA18 QTW28:QTW45 QTW10:QTW18 RDS28:RDS45 RDS10:RDS18 RNO28:RNO45 RNO10:RNO18 RXK28:RXK45 RXK10:RXK18 SHG28:SHG45 SHG10:SHG18 SRC28:SRC45 SRC10:SRC18 TAY28:TAY45 TAY10:TAY18 TKU28:TKU45 TKU10:TKU18 TUQ28:TUQ45 TUQ10:TUQ18 UEM28:UEM45 UEM10:UEM18 UOI28:UOI45 UOI10:UOI18 UYE28:UYE45 UYE10:UYE18 VIA28:VIA45 VIA10:VIA18 VRW28:VRW45 VRW10:VRW18 WBS28:WBS45 WBS10:WBS18 WLO28:WLO45 WLO10:WLO18 WVK28:WVK45 WVK10:WVK18 IY28:IY45 IY10:IY18"/>
    <dataValidation allowBlank="1" showErrorMessage="1" prompt="Divulgación Plan Operativo, procesos misionales y de gestión documental; tramites administrativos. Dirigido a funcionarios de planta y contratistas." sqref="V50 WVP983091 WLT983091 WBX983091 VSB983091 VIF983091 UYJ983091 UON983091 UER983091 TUV983091 TKZ983091 TBD983091 SRH983091 SHL983091 RXP983091 RNT983091 RDX983091 QUB983091 QKF983091 QAJ983091 PQN983091 PGR983091 OWV983091 OMZ983091 ODD983091 NTH983091 NJL983091 MZP983091 MPT983091 MFX983091 LWB983091 LMF983091 LCJ983091 KSN983091 KIR983091 JYV983091 JOZ983091 JFD983091 IVH983091 ILL983091 IBP983091 HRT983091 HHX983091 GYB983091 GOF983091 GEJ983091 FUN983091 FKR983091 FAV983091 EQZ983091 EHD983091 DXH983091 DNL983091 DDP983091 CTT983091 CJX983091 CAB983091 BQF983091 BGJ983091 AWN983091 AMR983091 ACV983091 SZ983091 JD983091 V983091 WVP917555 WLT917555 WBX917555 VSB917555 VIF917555 UYJ917555 UON917555 UER917555 TUV917555 TKZ917555 TBD917555 SRH917555 SHL917555 RXP917555 RNT917555 RDX917555 QUB917555 QKF917555 QAJ917555 PQN917555 PGR917555 OWV917555 OMZ917555 ODD917555 NTH917555 NJL917555 MZP917555 MPT917555 MFX917555 LWB917555 LMF917555 LCJ917555 KSN917555 KIR917555 JYV917555 JOZ917555 JFD917555 IVH917555 ILL917555 IBP917555 HRT917555 HHX917555 GYB917555 GOF917555 GEJ917555 FUN917555 FKR917555 FAV917555 EQZ917555 EHD917555 DXH917555 DNL917555 DDP917555 CTT917555 CJX917555 CAB917555 BQF917555 BGJ917555 AWN917555 AMR917555 ACV917555 SZ917555 JD917555 V917555 WVP852019 WLT852019 WBX852019 VSB852019 VIF852019 UYJ852019 UON852019 UER852019 TUV852019 TKZ852019 TBD852019 SRH852019 SHL852019 RXP852019 RNT852019 RDX852019 QUB852019 QKF852019 QAJ852019 PQN852019 PGR852019 OWV852019 OMZ852019 ODD852019 NTH852019 NJL852019 MZP852019 MPT852019 MFX852019 LWB852019 LMF852019 LCJ852019 KSN852019 KIR852019 JYV852019 JOZ852019 JFD852019 IVH852019 ILL852019 IBP852019 HRT852019 HHX852019 GYB852019 GOF852019 GEJ852019 FUN852019 FKR852019 FAV852019 EQZ852019 EHD852019 DXH852019 DNL852019 DDP852019 CTT852019 CJX852019 CAB852019 BQF852019 BGJ852019 AWN852019 AMR852019 ACV852019 SZ852019 JD852019 V852019 WVP786483 WLT786483 WBX786483 VSB786483 VIF786483 UYJ786483 UON786483 UER786483 TUV786483 TKZ786483 TBD786483 SRH786483 SHL786483 RXP786483 RNT786483 RDX786483 QUB786483 QKF786483 QAJ786483 PQN786483 PGR786483 OWV786483 OMZ786483 ODD786483 NTH786483 NJL786483 MZP786483 MPT786483 MFX786483 LWB786483 LMF786483 LCJ786483 KSN786483 KIR786483 JYV786483 JOZ786483 JFD786483 IVH786483 ILL786483 IBP786483 HRT786483 HHX786483 GYB786483 GOF786483 GEJ786483 FUN786483 FKR786483 FAV786483 EQZ786483 EHD786483 DXH786483 DNL786483 DDP786483 CTT786483 CJX786483 CAB786483 BQF786483 BGJ786483 AWN786483 AMR786483 ACV786483 SZ786483 JD786483 V786483 WVP720947 WLT720947 WBX720947 VSB720947 VIF720947 UYJ720947 UON720947 UER720947 TUV720947 TKZ720947 TBD720947 SRH720947 SHL720947 RXP720947 RNT720947 RDX720947 QUB720947 QKF720947 QAJ720947 PQN720947 PGR720947 OWV720947 OMZ720947 ODD720947 NTH720947 NJL720947 MZP720947 MPT720947 MFX720947 LWB720947 LMF720947 LCJ720947 KSN720947 KIR720947 JYV720947 JOZ720947 JFD720947 IVH720947 ILL720947 IBP720947 HRT720947 HHX720947 GYB720947 GOF720947 GEJ720947 FUN720947 FKR720947 FAV720947 EQZ720947 EHD720947 DXH720947 DNL720947 DDP720947 CTT720947 CJX720947 CAB720947 BQF720947 BGJ720947 AWN720947 AMR720947 ACV720947 SZ720947 JD720947 V720947 WVP655411 WLT655411 WBX655411 VSB655411 VIF655411 UYJ655411 UON655411 UER655411 TUV655411 TKZ655411 TBD655411 SRH655411 SHL655411 RXP655411 RNT655411 RDX655411 QUB655411 QKF655411 QAJ655411 PQN655411 PGR655411 OWV655411 OMZ655411 ODD655411 NTH655411 NJL655411 MZP655411 MPT655411 MFX655411 LWB655411 LMF655411 LCJ655411 KSN655411 KIR655411 JYV655411 JOZ655411 JFD655411 IVH655411 ILL655411 IBP655411 HRT655411 HHX655411 GYB655411 GOF655411 GEJ655411 FUN655411 FKR655411 FAV655411 EQZ655411 EHD655411 DXH655411 DNL655411 DDP655411 CTT655411 CJX655411 CAB655411 BQF655411 BGJ655411 AWN655411 AMR655411 ACV655411 SZ655411 JD655411 V655411 WVP589875 WLT589875 WBX589875 VSB589875 VIF589875 UYJ589875 UON589875 UER589875 TUV589875 TKZ589875 TBD589875 SRH589875 SHL589875 RXP589875 RNT589875 RDX589875 QUB589875 QKF589875 QAJ589875 PQN589875 PGR589875 OWV589875 OMZ589875 ODD589875 NTH589875 NJL589875 MZP589875 MPT589875 MFX589875 LWB589875 LMF589875 LCJ589875 KSN589875 KIR589875 JYV589875 JOZ589875 JFD589875 IVH589875 ILL589875 IBP589875 HRT589875 HHX589875 GYB589875 GOF589875 GEJ589875 FUN589875 FKR589875 FAV589875 EQZ589875 EHD589875 DXH589875 DNL589875 DDP589875 CTT589875 CJX589875 CAB589875 BQF589875 BGJ589875 AWN589875 AMR589875 ACV589875 SZ589875 JD589875 V589875 WVP524339 WLT524339 WBX524339 VSB524339 VIF524339 UYJ524339 UON524339 UER524339 TUV524339 TKZ524339 TBD524339 SRH524339 SHL524339 RXP524339 RNT524339 RDX524339 QUB524339 QKF524339 QAJ524339 PQN524339 PGR524339 OWV524339 OMZ524339 ODD524339 NTH524339 NJL524339 MZP524339 MPT524339 MFX524339 LWB524339 LMF524339 LCJ524339 KSN524339 KIR524339 JYV524339 JOZ524339 JFD524339 IVH524339 ILL524339 IBP524339 HRT524339 HHX524339 GYB524339 GOF524339 GEJ524339 FUN524339 FKR524339 FAV524339 EQZ524339 EHD524339 DXH524339 DNL524339 DDP524339 CTT524339 CJX524339 CAB524339 BQF524339 BGJ524339 AWN524339 AMR524339 ACV524339 SZ524339 JD524339 V524339 WVP458803 WLT458803 WBX458803 VSB458803 VIF458803 UYJ458803 UON458803 UER458803 TUV458803 TKZ458803 TBD458803 SRH458803 SHL458803 RXP458803 RNT458803 RDX458803 QUB458803 QKF458803 QAJ458803 PQN458803 PGR458803 OWV458803 OMZ458803 ODD458803 NTH458803 NJL458803 MZP458803 MPT458803 MFX458803 LWB458803 LMF458803 LCJ458803 KSN458803 KIR458803 JYV458803 JOZ458803 JFD458803 IVH458803 ILL458803 IBP458803 HRT458803 HHX458803 GYB458803 GOF458803 GEJ458803 FUN458803 FKR458803 FAV458803 EQZ458803 EHD458803 DXH458803 DNL458803 DDP458803 CTT458803 CJX458803 CAB458803 BQF458803 BGJ458803 AWN458803 AMR458803 ACV458803 SZ458803 JD458803 V458803 WVP393267 WLT393267 WBX393267 VSB393267 VIF393267 UYJ393267 UON393267 UER393267 TUV393267 TKZ393267 TBD393267 SRH393267 SHL393267 RXP393267 RNT393267 RDX393267 QUB393267 QKF393267 QAJ393267 PQN393267 PGR393267 OWV393267 OMZ393267 ODD393267 NTH393267 NJL393267 MZP393267 MPT393267 MFX393267 LWB393267 LMF393267 LCJ393267 KSN393267 KIR393267 JYV393267 JOZ393267 JFD393267 IVH393267 ILL393267 IBP393267 HRT393267 HHX393267 GYB393267 GOF393267 GEJ393267 FUN393267 FKR393267 FAV393267 EQZ393267 EHD393267 DXH393267 DNL393267 DDP393267 CTT393267 CJX393267 CAB393267 BQF393267 BGJ393267 AWN393267 AMR393267 ACV393267 SZ393267 JD393267 V393267 WVP327731 WLT327731 WBX327731 VSB327731 VIF327731 UYJ327731 UON327731 UER327731 TUV327731 TKZ327731 TBD327731 SRH327731 SHL327731 RXP327731 RNT327731 RDX327731 QUB327731 QKF327731 QAJ327731 PQN327731 PGR327731 OWV327731 OMZ327731 ODD327731 NTH327731 NJL327731 MZP327731 MPT327731 MFX327731 LWB327731 LMF327731 LCJ327731 KSN327731 KIR327731 JYV327731 JOZ327731 JFD327731 IVH327731 ILL327731 IBP327731 HRT327731 HHX327731 GYB327731 GOF327731 GEJ327731 FUN327731 FKR327731 FAV327731 EQZ327731 EHD327731 DXH327731 DNL327731 DDP327731 CTT327731 CJX327731 CAB327731 BQF327731 BGJ327731 AWN327731 AMR327731 ACV327731 SZ327731 JD327731 V327731 WVP262195 WLT262195 WBX262195 VSB262195 VIF262195 UYJ262195 UON262195 UER262195 TUV262195 TKZ262195 TBD262195 SRH262195 SHL262195 RXP262195 RNT262195 RDX262195 QUB262195 QKF262195 QAJ262195 PQN262195 PGR262195 OWV262195 OMZ262195 ODD262195 NTH262195 NJL262195 MZP262195 MPT262195 MFX262195 LWB262195 LMF262195 LCJ262195 KSN262195 KIR262195 JYV262195 JOZ262195 JFD262195 IVH262195 ILL262195 IBP262195 HRT262195 HHX262195 GYB262195 GOF262195 GEJ262195 FUN262195 FKR262195 FAV262195 EQZ262195 EHD262195 DXH262195 DNL262195 DDP262195 CTT262195 CJX262195 CAB262195 BQF262195 BGJ262195 AWN262195 AMR262195 ACV262195 SZ262195 JD262195 V262195 WVP196659 WLT196659 WBX196659 VSB196659 VIF196659 UYJ196659 UON196659 UER196659 TUV196659 TKZ196659 TBD196659 SRH196659 SHL196659 RXP196659 RNT196659 RDX196659 QUB196659 QKF196659 QAJ196659 PQN196659 PGR196659 OWV196659 OMZ196659 ODD196659 NTH196659 NJL196659 MZP196659 MPT196659 MFX196659 LWB196659 LMF196659 LCJ196659 KSN196659 KIR196659 JYV196659 JOZ196659 JFD196659 IVH196659 ILL196659 IBP196659 HRT196659 HHX196659 GYB196659 GOF196659 GEJ196659 FUN196659 FKR196659 FAV196659 EQZ196659 EHD196659 DXH196659 DNL196659 DDP196659 CTT196659 CJX196659 CAB196659 BQF196659 BGJ196659 AWN196659 AMR196659 ACV196659 SZ196659 JD196659 V196659 WVP131123 WLT131123 WBX131123 VSB131123 VIF131123 UYJ131123 UON131123 UER131123 TUV131123 TKZ131123 TBD131123 SRH131123 SHL131123 RXP131123 RNT131123 RDX131123 QUB131123 QKF131123 QAJ131123 PQN131123 PGR131123 OWV131123 OMZ131123 ODD131123 NTH131123 NJL131123 MZP131123 MPT131123 MFX131123 LWB131123 LMF131123 LCJ131123 KSN131123 KIR131123 JYV131123 JOZ131123 JFD131123 IVH131123 ILL131123 IBP131123 HRT131123 HHX131123 GYB131123 GOF131123 GEJ131123 FUN131123 FKR131123 FAV131123 EQZ131123 EHD131123 DXH131123 DNL131123 DDP131123 CTT131123 CJX131123 CAB131123 BQF131123 BGJ131123 AWN131123 AMR131123 ACV131123 SZ131123 JD131123 V131123 WVP65587 WLT65587 WBX65587 VSB65587 VIF65587 UYJ65587 UON65587 UER65587 TUV65587 TKZ65587 TBD65587 SRH65587 SHL65587 RXP65587 RNT65587 RDX65587 QUB65587 QKF65587 QAJ65587 PQN65587 PGR65587 OWV65587 OMZ65587 ODD65587 NTH65587 NJL65587 MZP65587 MPT65587 MFX65587 LWB65587 LMF65587 LCJ65587 KSN65587 KIR65587 JYV65587 JOZ65587 JFD65587 IVH65587 ILL65587 IBP65587 HRT65587 HHX65587 GYB65587 GOF65587 GEJ65587 FUN65587 FKR65587 FAV65587 EQZ65587 EHD65587 DXH65587 DNL65587 DDP65587 CTT65587 CJX65587 CAB65587 BQF65587 BGJ65587 AWN65587 AMR65587 ACV65587 SZ65587 JD65587 V65587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dataValidation allowBlank="1" showErrorMessage="1" prompt="Se brindó capacitación en el Ministerio de Transporte a 52 empresas de Transporte en temas relacionados con SIPLAFT" sqref="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V983085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V917549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V852013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V786477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V720941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V655405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V589869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V524333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V458797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V393261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V327725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V262189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V196653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V131117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V65581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dataValidation allowBlank="1" showErrorMessage="1" prompt="Se brindó acompañamiento a CONALTER sobre normas NIIF para una retroalimentación de 41 terminales de transporte afiliados." sqref="V41 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V983082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V917546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V852010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V786474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V720938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V655402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V589866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V524330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V458794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V393258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V327722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V262186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V196650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V131114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V65578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dataValidation allowBlank="1" showErrorMessage="1" prompt="Divulgación del proceso de recolección de información de las interventorías de las nuevas concesiones denominadas 4G." sqref="V14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V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V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V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V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V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V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V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V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V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V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V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V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V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V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V65559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V32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O983066 WLS983066 WBW983066 VSA983066 VIE983066 UYI983066 UOM983066 UEQ983066 TUU983066 TKY983066 TBC983066 SRG983066 SHK983066 RXO983066 RNS983066 RDW983066 QUA983066 QKE983066 QAI983066 PQM983066 PGQ983066 OWU983066 OMY983066 ODC983066 NTG983066 NJK983066 MZO983066 MPS983066 MFW983066 LWA983066 LME983066 LCI983066 KSM983066 KIQ983066 JYU983066 JOY983066 JFC983066 IVG983066 ILK983066 IBO983066 HRS983066 HHW983066 GYA983066 GOE983066 GEI983066 FUM983066 FKQ983066 FAU983066 EQY983066 EHC983066 DXG983066 DNK983066 DDO983066 CTS983066 CJW983066 CAA983066 BQE983066 BGI983066 AWM983066 AMQ983066 ACU983066 SY983066 JC983066 U983066 WVO917530 WLS917530 WBW917530 VSA917530 VIE917530 UYI917530 UOM917530 UEQ917530 TUU917530 TKY917530 TBC917530 SRG917530 SHK917530 RXO917530 RNS917530 RDW917530 QUA917530 QKE917530 QAI917530 PQM917530 PGQ917530 OWU917530 OMY917530 ODC917530 NTG917530 NJK917530 MZO917530 MPS917530 MFW917530 LWA917530 LME917530 LCI917530 KSM917530 KIQ917530 JYU917530 JOY917530 JFC917530 IVG917530 ILK917530 IBO917530 HRS917530 HHW917530 GYA917530 GOE917530 GEI917530 FUM917530 FKQ917530 FAU917530 EQY917530 EHC917530 DXG917530 DNK917530 DDO917530 CTS917530 CJW917530 CAA917530 BQE917530 BGI917530 AWM917530 AMQ917530 ACU917530 SY917530 JC917530 U917530 WVO851994 WLS851994 WBW851994 VSA851994 VIE851994 UYI851994 UOM851994 UEQ851994 TUU851994 TKY851994 TBC851994 SRG851994 SHK851994 RXO851994 RNS851994 RDW851994 QUA851994 QKE851994 QAI851994 PQM851994 PGQ851994 OWU851994 OMY851994 ODC851994 NTG851994 NJK851994 MZO851994 MPS851994 MFW851994 LWA851994 LME851994 LCI851994 KSM851994 KIQ851994 JYU851994 JOY851994 JFC851994 IVG851994 ILK851994 IBO851994 HRS851994 HHW851994 GYA851994 GOE851994 GEI851994 FUM851994 FKQ851994 FAU851994 EQY851994 EHC851994 DXG851994 DNK851994 DDO851994 CTS851994 CJW851994 CAA851994 BQE851994 BGI851994 AWM851994 AMQ851994 ACU851994 SY851994 JC851994 U851994 WVO786458 WLS786458 WBW786458 VSA786458 VIE786458 UYI786458 UOM786458 UEQ786458 TUU786458 TKY786458 TBC786458 SRG786458 SHK786458 RXO786458 RNS786458 RDW786458 QUA786458 QKE786458 QAI786458 PQM786458 PGQ786458 OWU786458 OMY786458 ODC786458 NTG786458 NJK786458 MZO786458 MPS786458 MFW786458 LWA786458 LME786458 LCI786458 KSM786458 KIQ786458 JYU786458 JOY786458 JFC786458 IVG786458 ILK786458 IBO786458 HRS786458 HHW786458 GYA786458 GOE786458 GEI786458 FUM786458 FKQ786458 FAU786458 EQY786458 EHC786458 DXG786458 DNK786458 DDO786458 CTS786458 CJW786458 CAA786458 BQE786458 BGI786458 AWM786458 AMQ786458 ACU786458 SY786458 JC786458 U786458 WVO720922 WLS720922 WBW720922 VSA720922 VIE720922 UYI720922 UOM720922 UEQ720922 TUU720922 TKY720922 TBC720922 SRG720922 SHK720922 RXO720922 RNS720922 RDW720922 QUA720922 QKE720922 QAI720922 PQM720922 PGQ720922 OWU720922 OMY720922 ODC720922 NTG720922 NJK720922 MZO720922 MPS720922 MFW720922 LWA720922 LME720922 LCI720922 KSM720922 KIQ720922 JYU720922 JOY720922 JFC720922 IVG720922 ILK720922 IBO720922 HRS720922 HHW720922 GYA720922 GOE720922 GEI720922 FUM720922 FKQ720922 FAU720922 EQY720922 EHC720922 DXG720922 DNK720922 DDO720922 CTS720922 CJW720922 CAA720922 BQE720922 BGI720922 AWM720922 AMQ720922 ACU720922 SY720922 JC720922 U720922 WVO655386 WLS655386 WBW655386 VSA655386 VIE655386 UYI655386 UOM655386 UEQ655386 TUU655386 TKY655386 TBC655386 SRG655386 SHK655386 RXO655386 RNS655386 RDW655386 QUA655386 QKE655386 QAI655386 PQM655386 PGQ655386 OWU655386 OMY655386 ODC655386 NTG655386 NJK655386 MZO655386 MPS655386 MFW655386 LWA655386 LME655386 LCI655386 KSM655386 KIQ655386 JYU655386 JOY655386 JFC655386 IVG655386 ILK655386 IBO655386 HRS655386 HHW655386 GYA655386 GOE655386 GEI655386 FUM655386 FKQ655386 FAU655386 EQY655386 EHC655386 DXG655386 DNK655386 DDO655386 CTS655386 CJW655386 CAA655386 BQE655386 BGI655386 AWM655386 AMQ655386 ACU655386 SY655386 JC655386 U655386 WVO589850 WLS589850 WBW589850 VSA589850 VIE589850 UYI589850 UOM589850 UEQ589850 TUU589850 TKY589850 TBC589850 SRG589850 SHK589850 RXO589850 RNS589850 RDW589850 QUA589850 QKE589850 QAI589850 PQM589850 PGQ589850 OWU589850 OMY589850 ODC589850 NTG589850 NJK589850 MZO589850 MPS589850 MFW589850 LWA589850 LME589850 LCI589850 KSM589850 KIQ589850 JYU589850 JOY589850 JFC589850 IVG589850 ILK589850 IBO589850 HRS589850 HHW589850 GYA589850 GOE589850 GEI589850 FUM589850 FKQ589850 FAU589850 EQY589850 EHC589850 DXG589850 DNK589850 DDO589850 CTS589850 CJW589850 CAA589850 BQE589850 BGI589850 AWM589850 AMQ589850 ACU589850 SY589850 JC589850 U589850 WVO524314 WLS524314 WBW524314 VSA524314 VIE524314 UYI524314 UOM524314 UEQ524314 TUU524314 TKY524314 TBC524314 SRG524314 SHK524314 RXO524314 RNS524314 RDW524314 QUA524314 QKE524314 QAI524314 PQM524314 PGQ524314 OWU524314 OMY524314 ODC524314 NTG524314 NJK524314 MZO524314 MPS524314 MFW524314 LWA524314 LME524314 LCI524314 KSM524314 KIQ524314 JYU524314 JOY524314 JFC524314 IVG524314 ILK524314 IBO524314 HRS524314 HHW524314 GYA524314 GOE524314 GEI524314 FUM524314 FKQ524314 FAU524314 EQY524314 EHC524314 DXG524314 DNK524314 DDO524314 CTS524314 CJW524314 CAA524314 BQE524314 BGI524314 AWM524314 AMQ524314 ACU524314 SY524314 JC524314 U524314 WVO458778 WLS458778 WBW458778 VSA458778 VIE458778 UYI458778 UOM458778 UEQ458778 TUU458778 TKY458778 TBC458778 SRG458778 SHK458778 RXO458778 RNS458778 RDW458778 QUA458778 QKE458778 QAI458778 PQM458778 PGQ458778 OWU458778 OMY458778 ODC458778 NTG458778 NJK458778 MZO458778 MPS458778 MFW458778 LWA458778 LME458778 LCI458778 KSM458778 KIQ458778 JYU458778 JOY458778 JFC458778 IVG458778 ILK458778 IBO458778 HRS458778 HHW458778 GYA458778 GOE458778 GEI458778 FUM458778 FKQ458778 FAU458778 EQY458778 EHC458778 DXG458778 DNK458778 DDO458778 CTS458778 CJW458778 CAA458778 BQE458778 BGI458778 AWM458778 AMQ458778 ACU458778 SY458778 JC458778 U458778 WVO393242 WLS393242 WBW393242 VSA393242 VIE393242 UYI393242 UOM393242 UEQ393242 TUU393242 TKY393242 TBC393242 SRG393242 SHK393242 RXO393242 RNS393242 RDW393242 QUA393242 QKE393242 QAI393242 PQM393242 PGQ393242 OWU393242 OMY393242 ODC393242 NTG393242 NJK393242 MZO393242 MPS393242 MFW393242 LWA393242 LME393242 LCI393242 KSM393242 KIQ393242 JYU393242 JOY393242 JFC393242 IVG393242 ILK393242 IBO393242 HRS393242 HHW393242 GYA393242 GOE393242 GEI393242 FUM393242 FKQ393242 FAU393242 EQY393242 EHC393242 DXG393242 DNK393242 DDO393242 CTS393242 CJW393242 CAA393242 BQE393242 BGI393242 AWM393242 AMQ393242 ACU393242 SY393242 JC393242 U393242 WVO327706 WLS327706 WBW327706 VSA327706 VIE327706 UYI327706 UOM327706 UEQ327706 TUU327706 TKY327706 TBC327706 SRG327706 SHK327706 RXO327706 RNS327706 RDW327706 QUA327706 QKE327706 QAI327706 PQM327706 PGQ327706 OWU327706 OMY327706 ODC327706 NTG327706 NJK327706 MZO327706 MPS327706 MFW327706 LWA327706 LME327706 LCI327706 KSM327706 KIQ327706 JYU327706 JOY327706 JFC327706 IVG327706 ILK327706 IBO327706 HRS327706 HHW327706 GYA327706 GOE327706 GEI327706 FUM327706 FKQ327706 FAU327706 EQY327706 EHC327706 DXG327706 DNK327706 DDO327706 CTS327706 CJW327706 CAA327706 BQE327706 BGI327706 AWM327706 AMQ327706 ACU327706 SY327706 JC327706 U327706 WVO262170 WLS262170 WBW262170 VSA262170 VIE262170 UYI262170 UOM262170 UEQ262170 TUU262170 TKY262170 TBC262170 SRG262170 SHK262170 RXO262170 RNS262170 RDW262170 QUA262170 QKE262170 QAI262170 PQM262170 PGQ262170 OWU262170 OMY262170 ODC262170 NTG262170 NJK262170 MZO262170 MPS262170 MFW262170 LWA262170 LME262170 LCI262170 KSM262170 KIQ262170 JYU262170 JOY262170 JFC262170 IVG262170 ILK262170 IBO262170 HRS262170 HHW262170 GYA262170 GOE262170 GEI262170 FUM262170 FKQ262170 FAU262170 EQY262170 EHC262170 DXG262170 DNK262170 DDO262170 CTS262170 CJW262170 CAA262170 BQE262170 BGI262170 AWM262170 AMQ262170 ACU262170 SY262170 JC262170 U262170 WVO196634 WLS196634 WBW196634 VSA196634 VIE196634 UYI196634 UOM196634 UEQ196634 TUU196634 TKY196634 TBC196634 SRG196634 SHK196634 RXO196634 RNS196634 RDW196634 QUA196634 QKE196634 QAI196634 PQM196634 PGQ196634 OWU196634 OMY196634 ODC196634 NTG196634 NJK196634 MZO196634 MPS196634 MFW196634 LWA196634 LME196634 LCI196634 KSM196634 KIQ196634 JYU196634 JOY196634 JFC196634 IVG196634 ILK196634 IBO196634 HRS196634 HHW196634 GYA196634 GOE196634 GEI196634 FUM196634 FKQ196634 FAU196634 EQY196634 EHC196634 DXG196634 DNK196634 DDO196634 CTS196634 CJW196634 CAA196634 BQE196634 BGI196634 AWM196634 AMQ196634 ACU196634 SY196634 JC196634 U196634 WVO131098 WLS131098 WBW131098 VSA131098 VIE131098 UYI131098 UOM131098 UEQ131098 TUU131098 TKY131098 TBC131098 SRG131098 SHK131098 RXO131098 RNS131098 RDW131098 QUA131098 QKE131098 QAI131098 PQM131098 PGQ131098 OWU131098 OMY131098 ODC131098 NTG131098 NJK131098 MZO131098 MPS131098 MFW131098 LWA131098 LME131098 LCI131098 KSM131098 KIQ131098 JYU131098 JOY131098 JFC131098 IVG131098 ILK131098 IBO131098 HRS131098 HHW131098 GYA131098 GOE131098 GEI131098 FUM131098 FKQ131098 FAU131098 EQY131098 EHC131098 DXG131098 DNK131098 DDO131098 CTS131098 CJW131098 CAA131098 BQE131098 BGI131098 AWM131098 AMQ131098 ACU131098 SY131098 JC131098 U131098 WVO65562 WLS65562 WBW65562 VSA65562 VIE65562 UYI65562 UOM65562 UEQ65562 TUU65562 TKY65562 TBC65562 SRG65562 SHK65562 RXO65562 RNS65562 RDW65562 QUA65562 QKE65562 QAI65562 PQM65562 PGQ65562 OWU65562 OMY65562 ODC65562 NTG65562 NJK65562 MZO65562 MPS65562 MFW65562 LWA65562 LME65562 LCI65562 KSM65562 KIQ65562 JYU65562 JOY65562 JFC65562 IVG65562 ILK65562 IBO65562 HRS65562 HHW65562 GYA65562 GOE65562 GEI65562 FUM65562 FKQ65562 FAU65562 EQY65562 EHC65562 DXG65562 DNK65562 DDO65562 CTS65562 CJW65562 CAA65562 BQE65562 BGI65562 AWM65562 AMQ65562 ACU65562 SY65562 JC65562 U65562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U14 U17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U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U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U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U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U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U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U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U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U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U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U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U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U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U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U65559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U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U35"/>
    <dataValidation allowBlank="1" showErrorMessage="1" prompt="100 mesas en cada vigencia. Cada Delegada 33 mesas de trabajo" sqref="IN55:IN63 WUZ983096:WUZ983104 WLD983096:WLD983104 WBH983096:WBH983104 VRL983096:VRL983104 VHP983096:VHP983104 UXT983096:UXT983104 UNX983096:UNX983104 UEB983096:UEB983104 TUF983096:TUF983104 TKJ983096:TKJ983104 TAN983096:TAN983104 SQR983096:SQR983104 SGV983096:SGV983104 RWZ983096:RWZ983104 RND983096:RND983104 RDH983096:RDH983104 QTL983096:QTL983104 QJP983096:QJP983104 PZT983096:PZT983104 PPX983096:PPX983104 PGB983096:PGB983104 OWF983096:OWF983104 OMJ983096:OMJ983104 OCN983096:OCN983104 NSR983096:NSR983104 NIV983096:NIV983104 MYZ983096:MYZ983104 MPD983096:MPD983104 MFH983096:MFH983104 LVL983096:LVL983104 LLP983096:LLP983104 LBT983096:LBT983104 KRX983096:KRX983104 KIB983096:KIB983104 JYF983096:JYF983104 JOJ983096:JOJ983104 JEN983096:JEN983104 IUR983096:IUR983104 IKV983096:IKV983104 IAZ983096:IAZ983104 HRD983096:HRD983104 HHH983096:HHH983104 GXL983096:GXL983104 GNP983096:GNP983104 GDT983096:GDT983104 FTX983096:FTX983104 FKB983096:FKB983104 FAF983096:FAF983104 EQJ983096:EQJ983104 EGN983096:EGN983104 DWR983096:DWR983104 DMV983096:DMV983104 DCZ983096:DCZ983104 CTD983096:CTD983104 CJH983096:CJH983104 BZL983096:BZL983104 BPP983096:BPP983104 BFT983096:BFT983104 AVX983096:AVX983104 AMB983096:AMB983104 ACF983096:ACF983104 SJ983096:SJ983104 IN983096:IN983104 G983096:G983104 WUZ917560:WUZ917568 WLD917560:WLD917568 WBH917560:WBH917568 VRL917560:VRL917568 VHP917560:VHP917568 UXT917560:UXT917568 UNX917560:UNX917568 UEB917560:UEB917568 TUF917560:TUF917568 TKJ917560:TKJ917568 TAN917560:TAN917568 SQR917560:SQR917568 SGV917560:SGV917568 RWZ917560:RWZ917568 RND917560:RND917568 RDH917560:RDH917568 QTL917560:QTL917568 QJP917560:QJP917568 PZT917560:PZT917568 PPX917560:PPX917568 PGB917560:PGB917568 OWF917560:OWF917568 OMJ917560:OMJ917568 OCN917560:OCN917568 NSR917560:NSR917568 NIV917560:NIV917568 MYZ917560:MYZ917568 MPD917560:MPD917568 MFH917560:MFH917568 LVL917560:LVL917568 LLP917560:LLP917568 LBT917560:LBT917568 KRX917560:KRX917568 KIB917560:KIB917568 JYF917560:JYF917568 JOJ917560:JOJ917568 JEN917560:JEN917568 IUR917560:IUR917568 IKV917560:IKV917568 IAZ917560:IAZ917568 HRD917560:HRD917568 HHH917560:HHH917568 GXL917560:GXL917568 GNP917560:GNP917568 GDT917560:GDT917568 FTX917560:FTX917568 FKB917560:FKB917568 FAF917560:FAF917568 EQJ917560:EQJ917568 EGN917560:EGN917568 DWR917560:DWR917568 DMV917560:DMV917568 DCZ917560:DCZ917568 CTD917560:CTD917568 CJH917560:CJH917568 BZL917560:BZL917568 BPP917560:BPP917568 BFT917560:BFT917568 AVX917560:AVX917568 AMB917560:AMB917568 ACF917560:ACF917568 SJ917560:SJ917568 IN917560:IN917568 G917560:G917568 WUZ852024:WUZ852032 WLD852024:WLD852032 WBH852024:WBH852032 VRL852024:VRL852032 VHP852024:VHP852032 UXT852024:UXT852032 UNX852024:UNX852032 UEB852024:UEB852032 TUF852024:TUF852032 TKJ852024:TKJ852032 TAN852024:TAN852032 SQR852024:SQR852032 SGV852024:SGV852032 RWZ852024:RWZ852032 RND852024:RND852032 RDH852024:RDH852032 QTL852024:QTL852032 QJP852024:QJP852032 PZT852024:PZT852032 PPX852024:PPX852032 PGB852024:PGB852032 OWF852024:OWF852032 OMJ852024:OMJ852032 OCN852024:OCN852032 NSR852024:NSR852032 NIV852024:NIV852032 MYZ852024:MYZ852032 MPD852024:MPD852032 MFH852024:MFH852032 LVL852024:LVL852032 LLP852024:LLP852032 LBT852024:LBT852032 KRX852024:KRX852032 KIB852024:KIB852032 JYF852024:JYF852032 JOJ852024:JOJ852032 JEN852024:JEN852032 IUR852024:IUR852032 IKV852024:IKV852032 IAZ852024:IAZ852032 HRD852024:HRD852032 HHH852024:HHH852032 GXL852024:GXL852032 GNP852024:GNP852032 GDT852024:GDT852032 FTX852024:FTX852032 FKB852024:FKB852032 FAF852024:FAF852032 EQJ852024:EQJ852032 EGN852024:EGN852032 DWR852024:DWR852032 DMV852024:DMV852032 DCZ852024:DCZ852032 CTD852024:CTD852032 CJH852024:CJH852032 BZL852024:BZL852032 BPP852024:BPP852032 BFT852024:BFT852032 AVX852024:AVX852032 AMB852024:AMB852032 ACF852024:ACF852032 SJ852024:SJ852032 IN852024:IN852032 G852024:G852032 WUZ786488:WUZ786496 WLD786488:WLD786496 WBH786488:WBH786496 VRL786488:VRL786496 VHP786488:VHP786496 UXT786488:UXT786496 UNX786488:UNX786496 UEB786488:UEB786496 TUF786488:TUF786496 TKJ786488:TKJ786496 TAN786488:TAN786496 SQR786488:SQR786496 SGV786488:SGV786496 RWZ786488:RWZ786496 RND786488:RND786496 RDH786488:RDH786496 QTL786488:QTL786496 QJP786488:QJP786496 PZT786488:PZT786496 PPX786488:PPX786496 PGB786488:PGB786496 OWF786488:OWF786496 OMJ786488:OMJ786496 OCN786488:OCN786496 NSR786488:NSR786496 NIV786488:NIV786496 MYZ786488:MYZ786496 MPD786488:MPD786496 MFH786488:MFH786496 LVL786488:LVL786496 LLP786488:LLP786496 LBT786488:LBT786496 KRX786488:KRX786496 KIB786488:KIB786496 JYF786488:JYF786496 JOJ786488:JOJ786496 JEN786488:JEN786496 IUR786488:IUR786496 IKV786488:IKV786496 IAZ786488:IAZ786496 HRD786488:HRD786496 HHH786488:HHH786496 GXL786488:GXL786496 GNP786488:GNP786496 GDT786488:GDT786496 FTX786488:FTX786496 FKB786488:FKB786496 FAF786488:FAF786496 EQJ786488:EQJ786496 EGN786488:EGN786496 DWR786488:DWR786496 DMV786488:DMV786496 DCZ786488:DCZ786496 CTD786488:CTD786496 CJH786488:CJH786496 BZL786488:BZL786496 BPP786488:BPP786496 BFT786488:BFT786496 AVX786488:AVX786496 AMB786488:AMB786496 ACF786488:ACF786496 SJ786488:SJ786496 IN786488:IN786496 G786488:G786496 WUZ720952:WUZ720960 WLD720952:WLD720960 WBH720952:WBH720960 VRL720952:VRL720960 VHP720952:VHP720960 UXT720952:UXT720960 UNX720952:UNX720960 UEB720952:UEB720960 TUF720952:TUF720960 TKJ720952:TKJ720960 TAN720952:TAN720960 SQR720952:SQR720960 SGV720952:SGV720960 RWZ720952:RWZ720960 RND720952:RND720960 RDH720952:RDH720960 QTL720952:QTL720960 QJP720952:QJP720960 PZT720952:PZT720960 PPX720952:PPX720960 PGB720952:PGB720960 OWF720952:OWF720960 OMJ720952:OMJ720960 OCN720952:OCN720960 NSR720952:NSR720960 NIV720952:NIV720960 MYZ720952:MYZ720960 MPD720952:MPD720960 MFH720952:MFH720960 LVL720952:LVL720960 LLP720952:LLP720960 LBT720952:LBT720960 KRX720952:KRX720960 KIB720952:KIB720960 JYF720952:JYF720960 JOJ720952:JOJ720960 JEN720952:JEN720960 IUR720952:IUR720960 IKV720952:IKV720960 IAZ720952:IAZ720960 HRD720952:HRD720960 HHH720952:HHH720960 GXL720952:GXL720960 GNP720952:GNP720960 GDT720952:GDT720960 FTX720952:FTX720960 FKB720952:FKB720960 FAF720952:FAF720960 EQJ720952:EQJ720960 EGN720952:EGN720960 DWR720952:DWR720960 DMV720952:DMV720960 DCZ720952:DCZ720960 CTD720952:CTD720960 CJH720952:CJH720960 BZL720952:BZL720960 BPP720952:BPP720960 BFT720952:BFT720960 AVX720952:AVX720960 AMB720952:AMB720960 ACF720952:ACF720960 SJ720952:SJ720960 IN720952:IN720960 G720952:G720960 WUZ655416:WUZ655424 WLD655416:WLD655424 WBH655416:WBH655424 VRL655416:VRL655424 VHP655416:VHP655424 UXT655416:UXT655424 UNX655416:UNX655424 UEB655416:UEB655424 TUF655416:TUF655424 TKJ655416:TKJ655424 TAN655416:TAN655424 SQR655416:SQR655424 SGV655416:SGV655424 RWZ655416:RWZ655424 RND655416:RND655424 RDH655416:RDH655424 QTL655416:QTL655424 QJP655416:QJP655424 PZT655416:PZT655424 PPX655416:PPX655424 PGB655416:PGB655424 OWF655416:OWF655424 OMJ655416:OMJ655424 OCN655416:OCN655424 NSR655416:NSR655424 NIV655416:NIV655424 MYZ655416:MYZ655424 MPD655416:MPD655424 MFH655416:MFH655424 LVL655416:LVL655424 LLP655416:LLP655424 LBT655416:LBT655424 KRX655416:KRX655424 KIB655416:KIB655424 JYF655416:JYF655424 JOJ655416:JOJ655424 JEN655416:JEN655424 IUR655416:IUR655424 IKV655416:IKV655424 IAZ655416:IAZ655424 HRD655416:HRD655424 HHH655416:HHH655424 GXL655416:GXL655424 GNP655416:GNP655424 GDT655416:GDT655424 FTX655416:FTX655424 FKB655416:FKB655424 FAF655416:FAF655424 EQJ655416:EQJ655424 EGN655416:EGN655424 DWR655416:DWR655424 DMV655416:DMV655424 DCZ655416:DCZ655424 CTD655416:CTD655424 CJH655416:CJH655424 BZL655416:BZL655424 BPP655416:BPP655424 BFT655416:BFT655424 AVX655416:AVX655424 AMB655416:AMB655424 ACF655416:ACF655424 SJ655416:SJ655424 IN655416:IN655424 G655416:G655424 WUZ589880:WUZ589888 WLD589880:WLD589888 WBH589880:WBH589888 VRL589880:VRL589888 VHP589880:VHP589888 UXT589880:UXT589888 UNX589880:UNX589888 UEB589880:UEB589888 TUF589880:TUF589888 TKJ589880:TKJ589888 TAN589880:TAN589888 SQR589880:SQR589888 SGV589880:SGV589888 RWZ589880:RWZ589888 RND589880:RND589888 RDH589880:RDH589888 QTL589880:QTL589888 QJP589880:QJP589888 PZT589880:PZT589888 PPX589880:PPX589888 PGB589880:PGB589888 OWF589880:OWF589888 OMJ589880:OMJ589888 OCN589880:OCN589888 NSR589880:NSR589888 NIV589880:NIV589888 MYZ589880:MYZ589888 MPD589880:MPD589888 MFH589880:MFH589888 LVL589880:LVL589888 LLP589880:LLP589888 LBT589880:LBT589888 KRX589880:KRX589888 KIB589880:KIB589888 JYF589880:JYF589888 JOJ589880:JOJ589888 JEN589880:JEN589888 IUR589880:IUR589888 IKV589880:IKV589888 IAZ589880:IAZ589888 HRD589880:HRD589888 HHH589880:HHH589888 GXL589880:GXL589888 GNP589880:GNP589888 GDT589880:GDT589888 FTX589880:FTX589888 FKB589880:FKB589888 FAF589880:FAF589888 EQJ589880:EQJ589888 EGN589880:EGN589888 DWR589880:DWR589888 DMV589880:DMV589888 DCZ589880:DCZ589888 CTD589880:CTD589888 CJH589880:CJH589888 BZL589880:BZL589888 BPP589880:BPP589888 BFT589880:BFT589888 AVX589880:AVX589888 AMB589880:AMB589888 ACF589880:ACF589888 SJ589880:SJ589888 IN589880:IN589888 G589880:G589888 WUZ524344:WUZ524352 WLD524344:WLD524352 WBH524344:WBH524352 VRL524344:VRL524352 VHP524344:VHP524352 UXT524344:UXT524352 UNX524344:UNX524352 UEB524344:UEB524352 TUF524344:TUF524352 TKJ524344:TKJ524352 TAN524344:TAN524352 SQR524344:SQR524352 SGV524344:SGV524352 RWZ524344:RWZ524352 RND524344:RND524352 RDH524344:RDH524352 QTL524344:QTL524352 QJP524344:QJP524352 PZT524344:PZT524352 PPX524344:PPX524352 PGB524344:PGB524352 OWF524344:OWF524352 OMJ524344:OMJ524352 OCN524344:OCN524352 NSR524344:NSR524352 NIV524344:NIV524352 MYZ524344:MYZ524352 MPD524344:MPD524352 MFH524344:MFH524352 LVL524344:LVL524352 LLP524344:LLP524352 LBT524344:LBT524352 KRX524344:KRX524352 KIB524344:KIB524352 JYF524344:JYF524352 JOJ524344:JOJ524352 JEN524344:JEN524352 IUR524344:IUR524352 IKV524344:IKV524352 IAZ524344:IAZ524352 HRD524344:HRD524352 HHH524344:HHH524352 GXL524344:GXL524352 GNP524344:GNP524352 GDT524344:GDT524352 FTX524344:FTX524352 FKB524344:FKB524352 FAF524344:FAF524352 EQJ524344:EQJ524352 EGN524344:EGN524352 DWR524344:DWR524352 DMV524344:DMV524352 DCZ524344:DCZ524352 CTD524344:CTD524352 CJH524344:CJH524352 BZL524344:BZL524352 BPP524344:BPP524352 BFT524344:BFT524352 AVX524344:AVX524352 AMB524344:AMB524352 ACF524344:ACF524352 SJ524344:SJ524352 IN524344:IN524352 G524344:G524352 WUZ458808:WUZ458816 WLD458808:WLD458816 WBH458808:WBH458816 VRL458808:VRL458816 VHP458808:VHP458816 UXT458808:UXT458816 UNX458808:UNX458816 UEB458808:UEB458816 TUF458808:TUF458816 TKJ458808:TKJ458816 TAN458808:TAN458816 SQR458808:SQR458816 SGV458808:SGV458816 RWZ458808:RWZ458816 RND458808:RND458816 RDH458808:RDH458816 QTL458808:QTL458816 QJP458808:QJP458816 PZT458808:PZT458816 PPX458808:PPX458816 PGB458808:PGB458816 OWF458808:OWF458816 OMJ458808:OMJ458816 OCN458808:OCN458816 NSR458808:NSR458816 NIV458808:NIV458816 MYZ458808:MYZ458816 MPD458808:MPD458816 MFH458808:MFH458816 LVL458808:LVL458816 LLP458808:LLP458816 LBT458808:LBT458816 KRX458808:KRX458816 KIB458808:KIB458816 JYF458808:JYF458816 JOJ458808:JOJ458816 JEN458808:JEN458816 IUR458808:IUR458816 IKV458808:IKV458816 IAZ458808:IAZ458816 HRD458808:HRD458816 HHH458808:HHH458816 GXL458808:GXL458816 GNP458808:GNP458816 GDT458808:GDT458816 FTX458808:FTX458816 FKB458808:FKB458816 FAF458808:FAF458816 EQJ458808:EQJ458816 EGN458808:EGN458816 DWR458808:DWR458816 DMV458808:DMV458816 DCZ458808:DCZ458816 CTD458808:CTD458816 CJH458808:CJH458816 BZL458808:BZL458816 BPP458808:BPP458816 BFT458808:BFT458816 AVX458808:AVX458816 AMB458808:AMB458816 ACF458808:ACF458816 SJ458808:SJ458816 IN458808:IN458816 G458808:G458816 WUZ393272:WUZ393280 WLD393272:WLD393280 WBH393272:WBH393280 VRL393272:VRL393280 VHP393272:VHP393280 UXT393272:UXT393280 UNX393272:UNX393280 UEB393272:UEB393280 TUF393272:TUF393280 TKJ393272:TKJ393280 TAN393272:TAN393280 SQR393272:SQR393280 SGV393272:SGV393280 RWZ393272:RWZ393280 RND393272:RND393280 RDH393272:RDH393280 QTL393272:QTL393280 QJP393272:QJP393280 PZT393272:PZT393280 PPX393272:PPX393280 PGB393272:PGB393280 OWF393272:OWF393280 OMJ393272:OMJ393280 OCN393272:OCN393280 NSR393272:NSR393280 NIV393272:NIV393280 MYZ393272:MYZ393280 MPD393272:MPD393280 MFH393272:MFH393280 LVL393272:LVL393280 LLP393272:LLP393280 LBT393272:LBT393280 KRX393272:KRX393280 KIB393272:KIB393280 JYF393272:JYF393280 JOJ393272:JOJ393280 JEN393272:JEN393280 IUR393272:IUR393280 IKV393272:IKV393280 IAZ393272:IAZ393280 HRD393272:HRD393280 HHH393272:HHH393280 GXL393272:GXL393280 GNP393272:GNP393280 GDT393272:GDT393280 FTX393272:FTX393280 FKB393272:FKB393280 FAF393272:FAF393280 EQJ393272:EQJ393280 EGN393272:EGN393280 DWR393272:DWR393280 DMV393272:DMV393280 DCZ393272:DCZ393280 CTD393272:CTD393280 CJH393272:CJH393280 BZL393272:BZL393280 BPP393272:BPP393280 BFT393272:BFT393280 AVX393272:AVX393280 AMB393272:AMB393280 ACF393272:ACF393280 SJ393272:SJ393280 IN393272:IN393280 G393272:G393280 WUZ327736:WUZ327744 WLD327736:WLD327744 WBH327736:WBH327744 VRL327736:VRL327744 VHP327736:VHP327744 UXT327736:UXT327744 UNX327736:UNX327744 UEB327736:UEB327744 TUF327736:TUF327744 TKJ327736:TKJ327744 TAN327736:TAN327744 SQR327736:SQR327744 SGV327736:SGV327744 RWZ327736:RWZ327744 RND327736:RND327744 RDH327736:RDH327744 QTL327736:QTL327744 QJP327736:QJP327744 PZT327736:PZT327744 PPX327736:PPX327744 PGB327736:PGB327744 OWF327736:OWF327744 OMJ327736:OMJ327744 OCN327736:OCN327744 NSR327736:NSR327744 NIV327736:NIV327744 MYZ327736:MYZ327744 MPD327736:MPD327744 MFH327736:MFH327744 LVL327736:LVL327744 LLP327736:LLP327744 LBT327736:LBT327744 KRX327736:KRX327744 KIB327736:KIB327744 JYF327736:JYF327744 JOJ327736:JOJ327744 JEN327736:JEN327744 IUR327736:IUR327744 IKV327736:IKV327744 IAZ327736:IAZ327744 HRD327736:HRD327744 HHH327736:HHH327744 GXL327736:GXL327744 GNP327736:GNP327744 GDT327736:GDT327744 FTX327736:FTX327744 FKB327736:FKB327744 FAF327736:FAF327744 EQJ327736:EQJ327744 EGN327736:EGN327744 DWR327736:DWR327744 DMV327736:DMV327744 DCZ327736:DCZ327744 CTD327736:CTD327744 CJH327736:CJH327744 BZL327736:BZL327744 BPP327736:BPP327744 BFT327736:BFT327744 AVX327736:AVX327744 AMB327736:AMB327744 ACF327736:ACF327744 SJ327736:SJ327744 IN327736:IN327744 G327736:G327744 WUZ262200:WUZ262208 WLD262200:WLD262208 WBH262200:WBH262208 VRL262200:VRL262208 VHP262200:VHP262208 UXT262200:UXT262208 UNX262200:UNX262208 UEB262200:UEB262208 TUF262200:TUF262208 TKJ262200:TKJ262208 TAN262200:TAN262208 SQR262200:SQR262208 SGV262200:SGV262208 RWZ262200:RWZ262208 RND262200:RND262208 RDH262200:RDH262208 QTL262200:QTL262208 QJP262200:QJP262208 PZT262200:PZT262208 PPX262200:PPX262208 PGB262200:PGB262208 OWF262200:OWF262208 OMJ262200:OMJ262208 OCN262200:OCN262208 NSR262200:NSR262208 NIV262200:NIV262208 MYZ262200:MYZ262208 MPD262200:MPD262208 MFH262200:MFH262208 LVL262200:LVL262208 LLP262200:LLP262208 LBT262200:LBT262208 KRX262200:KRX262208 KIB262200:KIB262208 JYF262200:JYF262208 JOJ262200:JOJ262208 JEN262200:JEN262208 IUR262200:IUR262208 IKV262200:IKV262208 IAZ262200:IAZ262208 HRD262200:HRD262208 HHH262200:HHH262208 GXL262200:GXL262208 GNP262200:GNP262208 GDT262200:GDT262208 FTX262200:FTX262208 FKB262200:FKB262208 FAF262200:FAF262208 EQJ262200:EQJ262208 EGN262200:EGN262208 DWR262200:DWR262208 DMV262200:DMV262208 DCZ262200:DCZ262208 CTD262200:CTD262208 CJH262200:CJH262208 BZL262200:BZL262208 BPP262200:BPP262208 BFT262200:BFT262208 AVX262200:AVX262208 AMB262200:AMB262208 ACF262200:ACF262208 SJ262200:SJ262208 IN262200:IN262208 G262200:G262208 WUZ196664:WUZ196672 WLD196664:WLD196672 WBH196664:WBH196672 VRL196664:VRL196672 VHP196664:VHP196672 UXT196664:UXT196672 UNX196664:UNX196672 UEB196664:UEB196672 TUF196664:TUF196672 TKJ196664:TKJ196672 TAN196664:TAN196672 SQR196664:SQR196672 SGV196664:SGV196672 RWZ196664:RWZ196672 RND196664:RND196672 RDH196664:RDH196672 QTL196664:QTL196672 QJP196664:QJP196672 PZT196664:PZT196672 PPX196664:PPX196672 PGB196664:PGB196672 OWF196664:OWF196672 OMJ196664:OMJ196672 OCN196664:OCN196672 NSR196664:NSR196672 NIV196664:NIV196672 MYZ196664:MYZ196672 MPD196664:MPD196672 MFH196664:MFH196672 LVL196664:LVL196672 LLP196664:LLP196672 LBT196664:LBT196672 KRX196664:KRX196672 KIB196664:KIB196672 JYF196664:JYF196672 JOJ196664:JOJ196672 JEN196664:JEN196672 IUR196664:IUR196672 IKV196664:IKV196672 IAZ196664:IAZ196672 HRD196664:HRD196672 HHH196664:HHH196672 GXL196664:GXL196672 GNP196664:GNP196672 GDT196664:GDT196672 FTX196664:FTX196672 FKB196664:FKB196672 FAF196664:FAF196672 EQJ196664:EQJ196672 EGN196664:EGN196672 DWR196664:DWR196672 DMV196664:DMV196672 DCZ196664:DCZ196672 CTD196664:CTD196672 CJH196664:CJH196672 BZL196664:BZL196672 BPP196664:BPP196672 BFT196664:BFT196672 AVX196664:AVX196672 AMB196664:AMB196672 ACF196664:ACF196672 SJ196664:SJ196672 IN196664:IN196672 G196664:G196672 WUZ131128:WUZ131136 WLD131128:WLD131136 WBH131128:WBH131136 VRL131128:VRL131136 VHP131128:VHP131136 UXT131128:UXT131136 UNX131128:UNX131136 UEB131128:UEB131136 TUF131128:TUF131136 TKJ131128:TKJ131136 TAN131128:TAN131136 SQR131128:SQR131136 SGV131128:SGV131136 RWZ131128:RWZ131136 RND131128:RND131136 RDH131128:RDH131136 QTL131128:QTL131136 QJP131128:QJP131136 PZT131128:PZT131136 PPX131128:PPX131136 PGB131128:PGB131136 OWF131128:OWF131136 OMJ131128:OMJ131136 OCN131128:OCN131136 NSR131128:NSR131136 NIV131128:NIV131136 MYZ131128:MYZ131136 MPD131128:MPD131136 MFH131128:MFH131136 LVL131128:LVL131136 LLP131128:LLP131136 LBT131128:LBT131136 KRX131128:KRX131136 KIB131128:KIB131136 JYF131128:JYF131136 JOJ131128:JOJ131136 JEN131128:JEN131136 IUR131128:IUR131136 IKV131128:IKV131136 IAZ131128:IAZ131136 HRD131128:HRD131136 HHH131128:HHH131136 GXL131128:GXL131136 GNP131128:GNP131136 GDT131128:GDT131136 FTX131128:FTX131136 FKB131128:FKB131136 FAF131128:FAF131136 EQJ131128:EQJ131136 EGN131128:EGN131136 DWR131128:DWR131136 DMV131128:DMV131136 DCZ131128:DCZ131136 CTD131128:CTD131136 CJH131128:CJH131136 BZL131128:BZL131136 BPP131128:BPP131136 BFT131128:BFT131136 AVX131128:AVX131136 AMB131128:AMB131136 ACF131128:ACF131136 SJ131128:SJ131136 IN131128:IN131136 G131128:G131136 WUZ65592:WUZ65600 WLD65592:WLD65600 WBH65592:WBH65600 VRL65592:VRL65600 VHP65592:VHP65600 UXT65592:UXT65600 UNX65592:UNX65600 UEB65592:UEB65600 TUF65592:TUF65600 TKJ65592:TKJ65600 TAN65592:TAN65600 SQR65592:SQR65600 SGV65592:SGV65600 RWZ65592:RWZ65600 RND65592:RND65600 RDH65592:RDH65600 QTL65592:QTL65600 QJP65592:QJP65600 PZT65592:PZT65600 PPX65592:PPX65600 PGB65592:PGB65600 OWF65592:OWF65600 OMJ65592:OMJ65600 OCN65592:OCN65600 NSR65592:NSR65600 NIV65592:NIV65600 MYZ65592:MYZ65600 MPD65592:MPD65600 MFH65592:MFH65600 LVL65592:LVL65600 LLP65592:LLP65600 LBT65592:LBT65600 KRX65592:KRX65600 KIB65592:KIB65600 JYF65592:JYF65600 JOJ65592:JOJ65600 JEN65592:JEN65600 IUR65592:IUR65600 IKV65592:IKV65600 IAZ65592:IAZ65600 HRD65592:HRD65600 HHH65592:HHH65600 GXL65592:GXL65600 GNP65592:GNP65600 GDT65592:GDT65600 FTX65592:FTX65600 FKB65592:FKB65600 FAF65592:FAF65600 EQJ65592:EQJ65600 EGN65592:EGN65600 DWR65592:DWR65600 DMV65592:DMV65600 DCZ65592:DCZ65600 CTD65592:CTD65600 CJH65592:CJH65600 BZL65592:BZL65600 BPP65592:BPP65600 BFT65592:BFT65600 AVX65592:AVX65600 AMB65592:AMB65600 ACF65592:ACF65600 SJ65592:SJ65600 IN65592:IN65600 G65592:G65600 WUZ55:WUZ63 WLD55:WLD63 WBH55:WBH63 VRL55:VRL63 VHP55:VHP63 UXT55:UXT63 UNX55:UNX63 UEB55:UEB63 TUF55:TUF63 TKJ55:TKJ63 TAN55:TAN63 SQR55:SQR63 SGV55:SGV63 RWZ55:RWZ63 RND55:RND63 RDH55:RDH63 QTL55:QTL63 QJP55:QJP63 PZT55:PZT63 PPX55:PPX63 PGB55:PGB63 OWF55:OWF63 OMJ55:OMJ63 OCN55:OCN63 NSR55:NSR63 NIV55:NIV63 MYZ55:MYZ63 MPD55:MPD63 MFH55:MFH63 LVL55:LVL63 LLP55:LLP63 LBT55:LBT63 KRX55:KRX63 KIB55:KIB63 JYF55:JYF63 JOJ55:JOJ63 JEN55:JEN63 IUR55:IUR63 IKV55:IKV63 IAZ55:IAZ63 HRD55:HRD63 HHH55:HHH63 GXL55:GXL63 GNP55:GNP63 GDT55:GDT63 FTX55:FTX63 FKB55:FKB63 FAF55:FAF63 EQJ55:EQJ63 EGN55:EGN63 DWR55:DWR63 DMV55:DMV63 DCZ55:DCZ63 CTD55:CTD63 CJH55:CJH63 BZL55:BZL63 BPP55:BPP63 BFT55:BFT63 AVX55:AVX63 AMB55:AMB63 ACF55:ACF63 SJ55:SJ63 G55:G63"/>
    <dataValidation allowBlank="1" showErrorMessage="1" prompt="Se actualiza con base en Fichas de indicadores realizadas durante gestión de Nancy Rivera" sqref="WLI983142:WLL983142 WBM983142:WBP983142 VRQ983142:VRT983142 VHU983142:VHX983142 UXY983142:UYB983142 UOC983142:UOF983142 UEG983142:UEJ983142 TUK983142:TUN983142 TKO983142:TKR983142 TAS983142:TAV983142 SQW983142:SQZ983142 SHA983142:SHD983142 RXE983142:RXH983142 RNI983142:RNL983142 RDM983142:RDP983142 QTQ983142:QTT983142 QJU983142:QJX983142 PZY983142:QAB983142 PQC983142:PQF983142 PGG983142:PGJ983142 OWK983142:OWN983142 OMO983142:OMR983142 OCS983142:OCV983142 NSW983142:NSZ983142 NJA983142:NJD983142 MZE983142:MZH983142 MPI983142:MPL983142 MFM983142:MFP983142 LVQ983142:LVT983142 LLU983142:LLX983142 LBY983142:LCB983142 KSC983142:KSF983142 KIG983142:KIJ983142 JYK983142:JYN983142 JOO983142:JOR983142 JES983142:JEV983142 IUW983142:IUZ983142 ILA983142:ILD983142 IBE983142:IBH983142 HRI983142:HRL983142 HHM983142:HHP983142 GXQ983142:GXT983142 GNU983142:GNX983142 GDY983142:GEB983142 FUC983142:FUF983142 FKG983142:FKJ983142 FAK983142:FAN983142 EQO983142:EQR983142 EGS983142:EGV983142 DWW983142:DWZ983142 DNA983142:DND983142 DDE983142:DDH983142 CTI983142:CTL983142 CJM983142:CJP983142 BZQ983142:BZT983142 BPU983142:BPX983142 BFY983142:BGB983142 AWC983142:AWF983142 AMG983142:AMJ983142 ACK983142:ACN983142 SO983142:SR983142 IS983142:IV983142 L983142:P983142 WVE917606:WVH917606 WLI917606:WLL917606 WBM917606:WBP917606 VRQ917606:VRT917606 VHU917606:VHX917606 UXY917606:UYB917606 UOC917606:UOF917606 UEG917606:UEJ917606 TUK917606:TUN917606 TKO917606:TKR917606 TAS917606:TAV917606 SQW917606:SQZ917606 SHA917606:SHD917606 RXE917606:RXH917606 RNI917606:RNL917606 RDM917606:RDP917606 QTQ917606:QTT917606 QJU917606:QJX917606 PZY917606:QAB917606 PQC917606:PQF917606 PGG917606:PGJ917606 OWK917606:OWN917606 OMO917606:OMR917606 OCS917606:OCV917606 NSW917606:NSZ917606 NJA917606:NJD917606 MZE917606:MZH917606 MPI917606:MPL917606 MFM917606:MFP917606 LVQ917606:LVT917606 LLU917606:LLX917606 LBY917606:LCB917606 KSC917606:KSF917606 KIG917606:KIJ917606 JYK917606:JYN917606 JOO917606:JOR917606 JES917606:JEV917606 IUW917606:IUZ917606 ILA917606:ILD917606 IBE917606:IBH917606 HRI917606:HRL917606 HHM917606:HHP917606 GXQ917606:GXT917606 GNU917606:GNX917606 GDY917606:GEB917606 FUC917606:FUF917606 FKG917606:FKJ917606 FAK917606:FAN917606 EQO917606:EQR917606 EGS917606:EGV917606 DWW917606:DWZ917606 DNA917606:DND917606 DDE917606:DDH917606 CTI917606:CTL917606 CJM917606:CJP917606 BZQ917606:BZT917606 BPU917606:BPX917606 BFY917606:BGB917606 AWC917606:AWF917606 AMG917606:AMJ917606 ACK917606:ACN917606 SO917606:SR917606 IS917606:IV917606 L917606:P917606 WVE852070:WVH852070 WLI852070:WLL852070 WBM852070:WBP852070 VRQ852070:VRT852070 VHU852070:VHX852070 UXY852070:UYB852070 UOC852070:UOF852070 UEG852070:UEJ852070 TUK852070:TUN852070 TKO852070:TKR852070 TAS852070:TAV852070 SQW852070:SQZ852070 SHA852070:SHD852070 RXE852070:RXH852070 RNI852070:RNL852070 RDM852070:RDP852070 QTQ852070:QTT852070 QJU852070:QJX852070 PZY852070:QAB852070 PQC852070:PQF852070 PGG852070:PGJ852070 OWK852070:OWN852070 OMO852070:OMR852070 OCS852070:OCV852070 NSW852070:NSZ852070 NJA852070:NJD852070 MZE852070:MZH852070 MPI852070:MPL852070 MFM852070:MFP852070 LVQ852070:LVT852070 LLU852070:LLX852070 LBY852070:LCB852070 KSC852070:KSF852070 KIG852070:KIJ852070 JYK852070:JYN852070 JOO852070:JOR852070 JES852070:JEV852070 IUW852070:IUZ852070 ILA852070:ILD852070 IBE852070:IBH852070 HRI852070:HRL852070 HHM852070:HHP852070 GXQ852070:GXT852070 GNU852070:GNX852070 GDY852070:GEB852070 FUC852070:FUF852070 FKG852070:FKJ852070 FAK852070:FAN852070 EQO852070:EQR852070 EGS852070:EGV852070 DWW852070:DWZ852070 DNA852070:DND852070 DDE852070:DDH852070 CTI852070:CTL852070 CJM852070:CJP852070 BZQ852070:BZT852070 BPU852070:BPX852070 BFY852070:BGB852070 AWC852070:AWF852070 AMG852070:AMJ852070 ACK852070:ACN852070 SO852070:SR852070 IS852070:IV852070 L852070:P852070 WVE786534:WVH786534 WLI786534:WLL786534 WBM786534:WBP786534 VRQ786534:VRT786534 VHU786534:VHX786534 UXY786534:UYB786534 UOC786534:UOF786534 UEG786534:UEJ786534 TUK786534:TUN786534 TKO786534:TKR786534 TAS786534:TAV786534 SQW786534:SQZ786534 SHA786534:SHD786534 RXE786534:RXH786534 RNI786534:RNL786534 RDM786534:RDP786534 QTQ786534:QTT786534 QJU786534:QJX786534 PZY786534:QAB786534 PQC786534:PQF786534 PGG786534:PGJ786534 OWK786534:OWN786534 OMO786534:OMR786534 OCS786534:OCV786534 NSW786534:NSZ786534 NJA786534:NJD786534 MZE786534:MZH786534 MPI786534:MPL786534 MFM786534:MFP786534 LVQ786534:LVT786534 LLU786534:LLX786534 LBY786534:LCB786534 KSC786534:KSF786534 KIG786534:KIJ786534 JYK786534:JYN786534 JOO786534:JOR786534 JES786534:JEV786534 IUW786534:IUZ786534 ILA786534:ILD786534 IBE786534:IBH786534 HRI786534:HRL786534 HHM786534:HHP786534 GXQ786534:GXT786534 GNU786534:GNX786534 GDY786534:GEB786534 FUC786534:FUF786534 FKG786534:FKJ786534 FAK786534:FAN786534 EQO786534:EQR786534 EGS786534:EGV786534 DWW786534:DWZ786534 DNA786534:DND786534 DDE786534:DDH786534 CTI786534:CTL786534 CJM786534:CJP786534 BZQ786534:BZT786534 BPU786534:BPX786534 BFY786534:BGB786534 AWC786534:AWF786534 AMG786534:AMJ786534 ACK786534:ACN786534 SO786534:SR786534 IS786534:IV786534 L786534:P786534 WVE720998:WVH720998 WLI720998:WLL720998 WBM720998:WBP720998 VRQ720998:VRT720998 VHU720998:VHX720998 UXY720998:UYB720998 UOC720998:UOF720998 UEG720998:UEJ720998 TUK720998:TUN720998 TKO720998:TKR720998 TAS720998:TAV720998 SQW720998:SQZ720998 SHA720998:SHD720998 RXE720998:RXH720998 RNI720998:RNL720998 RDM720998:RDP720998 QTQ720998:QTT720998 QJU720998:QJX720998 PZY720998:QAB720998 PQC720998:PQF720998 PGG720998:PGJ720998 OWK720998:OWN720998 OMO720998:OMR720998 OCS720998:OCV720998 NSW720998:NSZ720998 NJA720998:NJD720998 MZE720998:MZH720998 MPI720998:MPL720998 MFM720998:MFP720998 LVQ720998:LVT720998 LLU720998:LLX720998 LBY720998:LCB720998 KSC720998:KSF720998 KIG720998:KIJ720998 JYK720998:JYN720998 JOO720998:JOR720998 JES720998:JEV720998 IUW720998:IUZ720998 ILA720998:ILD720998 IBE720998:IBH720998 HRI720998:HRL720998 HHM720998:HHP720998 GXQ720998:GXT720998 GNU720998:GNX720998 GDY720998:GEB720998 FUC720998:FUF720998 FKG720998:FKJ720998 FAK720998:FAN720998 EQO720998:EQR720998 EGS720998:EGV720998 DWW720998:DWZ720998 DNA720998:DND720998 DDE720998:DDH720998 CTI720998:CTL720998 CJM720998:CJP720998 BZQ720998:BZT720998 BPU720998:BPX720998 BFY720998:BGB720998 AWC720998:AWF720998 AMG720998:AMJ720998 ACK720998:ACN720998 SO720998:SR720998 IS720998:IV720998 L720998:P720998 WVE655462:WVH655462 WLI655462:WLL655462 WBM655462:WBP655462 VRQ655462:VRT655462 VHU655462:VHX655462 UXY655462:UYB655462 UOC655462:UOF655462 UEG655462:UEJ655462 TUK655462:TUN655462 TKO655462:TKR655462 TAS655462:TAV655462 SQW655462:SQZ655462 SHA655462:SHD655462 RXE655462:RXH655462 RNI655462:RNL655462 RDM655462:RDP655462 QTQ655462:QTT655462 QJU655462:QJX655462 PZY655462:QAB655462 PQC655462:PQF655462 PGG655462:PGJ655462 OWK655462:OWN655462 OMO655462:OMR655462 OCS655462:OCV655462 NSW655462:NSZ655462 NJA655462:NJD655462 MZE655462:MZH655462 MPI655462:MPL655462 MFM655462:MFP655462 LVQ655462:LVT655462 LLU655462:LLX655462 LBY655462:LCB655462 KSC655462:KSF655462 KIG655462:KIJ655462 JYK655462:JYN655462 JOO655462:JOR655462 JES655462:JEV655462 IUW655462:IUZ655462 ILA655462:ILD655462 IBE655462:IBH655462 HRI655462:HRL655462 HHM655462:HHP655462 GXQ655462:GXT655462 GNU655462:GNX655462 GDY655462:GEB655462 FUC655462:FUF655462 FKG655462:FKJ655462 FAK655462:FAN655462 EQO655462:EQR655462 EGS655462:EGV655462 DWW655462:DWZ655462 DNA655462:DND655462 DDE655462:DDH655462 CTI655462:CTL655462 CJM655462:CJP655462 BZQ655462:BZT655462 BPU655462:BPX655462 BFY655462:BGB655462 AWC655462:AWF655462 AMG655462:AMJ655462 ACK655462:ACN655462 SO655462:SR655462 IS655462:IV655462 L655462:P655462 WVE589926:WVH589926 WLI589926:WLL589926 WBM589926:WBP589926 VRQ589926:VRT589926 VHU589926:VHX589926 UXY589926:UYB589926 UOC589926:UOF589926 UEG589926:UEJ589926 TUK589926:TUN589926 TKO589926:TKR589926 TAS589926:TAV589926 SQW589926:SQZ589926 SHA589926:SHD589926 RXE589926:RXH589926 RNI589926:RNL589926 RDM589926:RDP589926 QTQ589926:QTT589926 QJU589926:QJX589926 PZY589926:QAB589926 PQC589926:PQF589926 PGG589926:PGJ589926 OWK589926:OWN589926 OMO589926:OMR589926 OCS589926:OCV589926 NSW589926:NSZ589926 NJA589926:NJD589926 MZE589926:MZH589926 MPI589926:MPL589926 MFM589926:MFP589926 LVQ589926:LVT589926 LLU589926:LLX589926 LBY589926:LCB589926 KSC589926:KSF589926 KIG589926:KIJ589926 JYK589926:JYN589926 JOO589926:JOR589926 JES589926:JEV589926 IUW589926:IUZ589926 ILA589926:ILD589926 IBE589926:IBH589926 HRI589926:HRL589926 HHM589926:HHP589926 GXQ589926:GXT589926 GNU589926:GNX589926 GDY589926:GEB589926 FUC589926:FUF589926 FKG589926:FKJ589926 FAK589926:FAN589926 EQO589926:EQR589926 EGS589926:EGV589926 DWW589926:DWZ589926 DNA589926:DND589926 DDE589926:DDH589926 CTI589926:CTL589926 CJM589926:CJP589926 BZQ589926:BZT589926 BPU589926:BPX589926 BFY589926:BGB589926 AWC589926:AWF589926 AMG589926:AMJ589926 ACK589926:ACN589926 SO589926:SR589926 IS589926:IV589926 L589926:P589926 WVE524390:WVH524390 WLI524390:WLL524390 WBM524390:WBP524390 VRQ524390:VRT524390 VHU524390:VHX524390 UXY524390:UYB524390 UOC524390:UOF524390 UEG524390:UEJ524390 TUK524390:TUN524390 TKO524390:TKR524390 TAS524390:TAV524390 SQW524390:SQZ524390 SHA524390:SHD524390 RXE524390:RXH524390 RNI524390:RNL524390 RDM524390:RDP524390 QTQ524390:QTT524390 QJU524390:QJX524390 PZY524390:QAB524390 PQC524390:PQF524390 PGG524390:PGJ524390 OWK524390:OWN524390 OMO524390:OMR524390 OCS524390:OCV524390 NSW524390:NSZ524390 NJA524390:NJD524390 MZE524390:MZH524390 MPI524390:MPL524390 MFM524390:MFP524390 LVQ524390:LVT524390 LLU524390:LLX524390 LBY524390:LCB524390 KSC524390:KSF524390 KIG524390:KIJ524390 JYK524390:JYN524390 JOO524390:JOR524390 JES524390:JEV524390 IUW524390:IUZ524390 ILA524390:ILD524390 IBE524390:IBH524390 HRI524390:HRL524390 HHM524390:HHP524390 GXQ524390:GXT524390 GNU524390:GNX524390 GDY524390:GEB524390 FUC524390:FUF524390 FKG524390:FKJ524390 FAK524390:FAN524390 EQO524390:EQR524390 EGS524390:EGV524390 DWW524390:DWZ524390 DNA524390:DND524390 DDE524390:DDH524390 CTI524390:CTL524390 CJM524390:CJP524390 BZQ524390:BZT524390 BPU524390:BPX524390 BFY524390:BGB524390 AWC524390:AWF524390 AMG524390:AMJ524390 ACK524390:ACN524390 SO524390:SR524390 IS524390:IV524390 L524390:P524390 WVE458854:WVH458854 WLI458854:WLL458854 WBM458854:WBP458854 VRQ458854:VRT458854 VHU458854:VHX458854 UXY458854:UYB458854 UOC458854:UOF458854 UEG458854:UEJ458854 TUK458854:TUN458854 TKO458854:TKR458854 TAS458854:TAV458854 SQW458854:SQZ458854 SHA458854:SHD458854 RXE458854:RXH458854 RNI458854:RNL458854 RDM458854:RDP458854 QTQ458854:QTT458854 QJU458854:QJX458854 PZY458854:QAB458854 PQC458854:PQF458854 PGG458854:PGJ458854 OWK458854:OWN458854 OMO458854:OMR458854 OCS458854:OCV458854 NSW458854:NSZ458854 NJA458854:NJD458854 MZE458854:MZH458854 MPI458854:MPL458854 MFM458854:MFP458854 LVQ458854:LVT458854 LLU458854:LLX458854 LBY458854:LCB458854 KSC458854:KSF458854 KIG458854:KIJ458854 JYK458854:JYN458854 JOO458854:JOR458854 JES458854:JEV458854 IUW458854:IUZ458854 ILA458854:ILD458854 IBE458854:IBH458854 HRI458854:HRL458854 HHM458854:HHP458854 GXQ458854:GXT458854 GNU458854:GNX458854 GDY458854:GEB458854 FUC458854:FUF458854 FKG458854:FKJ458854 FAK458854:FAN458854 EQO458854:EQR458854 EGS458854:EGV458854 DWW458854:DWZ458854 DNA458854:DND458854 DDE458854:DDH458854 CTI458854:CTL458854 CJM458854:CJP458854 BZQ458854:BZT458854 BPU458854:BPX458854 BFY458854:BGB458854 AWC458854:AWF458854 AMG458854:AMJ458854 ACK458854:ACN458854 SO458854:SR458854 IS458854:IV458854 L458854:P458854 WVE393318:WVH393318 WLI393318:WLL393318 WBM393318:WBP393318 VRQ393318:VRT393318 VHU393318:VHX393318 UXY393318:UYB393318 UOC393318:UOF393318 UEG393318:UEJ393318 TUK393318:TUN393318 TKO393318:TKR393318 TAS393318:TAV393318 SQW393318:SQZ393318 SHA393318:SHD393318 RXE393318:RXH393318 RNI393318:RNL393318 RDM393318:RDP393318 QTQ393318:QTT393318 QJU393318:QJX393318 PZY393318:QAB393318 PQC393318:PQF393318 PGG393318:PGJ393318 OWK393318:OWN393318 OMO393318:OMR393318 OCS393318:OCV393318 NSW393318:NSZ393318 NJA393318:NJD393318 MZE393318:MZH393318 MPI393318:MPL393318 MFM393318:MFP393318 LVQ393318:LVT393318 LLU393318:LLX393318 LBY393318:LCB393318 KSC393318:KSF393318 KIG393318:KIJ393318 JYK393318:JYN393318 JOO393318:JOR393318 JES393318:JEV393318 IUW393318:IUZ393318 ILA393318:ILD393318 IBE393318:IBH393318 HRI393318:HRL393318 HHM393318:HHP393318 GXQ393318:GXT393318 GNU393318:GNX393318 GDY393318:GEB393318 FUC393318:FUF393318 FKG393318:FKJ393318 FAK393318:FAN393318 EQO393318:EQR393318 EGS393318:EGV393318 DWW393318:DWZ393318 DNA393318:DND393318 DDE393318:DDH393318 CTI393318:CTL393318 CJM393318:CJP393318 BZQ393318:BZT393318 BPU393318:BPX393318 BFY393318:BGB393318 AWC393318:AWF393318 AMG393318:AMJ393318 ACK393318:ACN393318 SO393318:SR393318 IS393318:IV393318 L393318:P393318 WVE327782:WVH327782 WLI327782:WLL327782 WBM327782:WBP327782 VRQ327782:VRT327782 VHU327782:VHX327782 UXY327782:UYB327782 UOC327782:UOF327782 UEG327782:UEJ327782 TUK327782:TUN327782 TKO327782:TKR327782 TAS327782:TAV327782 SQW327782:SQZ327782 SHA327782:SHD327782 RXE327782:RXH327782 RNI327782:RNL327782 RDM327782:RDP327782 QTQ327782:QTT327782 QJU327782:QJX327782 PZY327782:QAB327782 PQC327782:PQF327782 PGG327782:PGJ327782 OWK327782:OWN327782 OMO327782:OMR327782 OCS327782:OCV327782 NSW327782:NSZ327782 NJA327782:NJD327782 MZE327782:MZH327782 MPI327782:MPL327782 MFM327782:MFP327782 LVQ327782:LVT327782 LLU327782:LLX327782 LBY327782:LCB327782 KSC327782:KSF327782 KIG327782:KIJ327782 JYK327782:JYN327782 JOO327782:JOR327782 JES327782:JEV327782 IUW327782:IUZ327782 ILA327782:ILD327782 IBE327782:IBH327782 HRI327782:HRL327782 HHM327782:HHP327782 GXQ327782:GXT327782 GNU327782:GNX327782 GDY327782:GEB327782 FUC327782:FUF327782 FKG327782:FKJ327782 FAK327782:FAN327782 EQO327782:EQR327782 EGS327782:EGV327782 DWW327782:DWZ327782 DNA327782:DND327782 DDE327782:DDH327782 CTI327782:CTL327782 CJM327782:CJP327782 BZQ327782:BZT327782 BPU327782:BPX327782 BFY327782:BGB327782 AWC327782:AWF327782 AMG327782:AMJ327782 ACK327782:ACN327782 SO327782:SR327782 IS327782:IV327782 L327782:P327782 WVE262246:WVH262246 WLI262246:WLL262246 WBM262246:WBP262246 VRQ262246:VRT262246 VHU262246:VHX262246 UXY262246:UYB262246 UOC262246:UOF262246 UEG262246:UEJ262246 TUK262246:TUN262246 TKO262246:TKR262246 TAS262246:TAV262246 SQW262246:SQZ262246 SHA262246:SHD262246 RXE262246:RXH262246 RNI262246:RNL262246 RDM262246:RDP262246 QTQ262246:QTT262246 QJU262246:QJX262246 PZY262246:QAB262246 PQC262246:PQF262246 PGG262246:PGJ262246 OWK262246:OWN262246 OMO262246:OMR262246 OCS262246:OCV262246 NSW262246:NSZ262246 NJA262246:NJD262246 MZE262246:MZH262246 MPI262246:MPL262246 MFM262246:MFP262246 LVQ262246:LVT262246 LLU262246:LLX262246 LBY262246:LCB262246 KSC262246:KSF262246 KIG262246:KIJ262246 JYK262246:JYN262246 JOO262246:JOR262246 JES262246:JEV262246 IUW262246:IUZ262246 ILA262246:ILD262246 IBE262246:IBH262246 HRI262246:HRL262246 HHM262246:HHP262246 GXQ262246:GXT262246 GNU262246:GNX262246 GDY262246:GEB262246 FUC262246:FUF262246 FKG262246:FKJ262246 FAK262246:FAN262246 EQO262246:EQR262246 EGS262246:EGV262246 DWW262246:DWZ262246 DNA262246:DND262246 DDE262246:DDH262246 CTI262246:CTL262246 CJM262246:CJP262246 BZQ262246:BZT262246 BPU262246:BPX262246 BFY262246:BGB262246 AWC262246:AWF262246 AMG262246:AMJ262246 ACK262246:ACN262246 SO262246:SR262246 IS262246:IV262246 L262246:P262246 WVE196710:WVH196710 WLI196710:WLL196710 WBM196710:WBP196710 VRQ196710:VRT196710 VHU196710:VHX196710 UXY196710:UYB196710 UOC196710:UOF196710 UEG196710:UEJ196710 TUK196710:TUN196710 TKO196710:TKR196710 TAS196710:TAV196710 SQW196710:SQZ196710 SHA196710:SHD196710 RXE196710:RXH196710 RNI196710:RNL196710 RDM196710:RDP196710 QTQ196710:QTT196710 QJU196710:QJX196710 PZY196710:QAB196710 PQC196710:PQF196710 PGG196710:PGJ196710 OWK196710:OWN196710 OMO196710:OMR196710 OCS196710:OCV196710 NSW196710:NSZ196710 NJA196710:NJD196710 MZE196710:MZH196710 MPI196710:MPL196710 MFM196710:MFP196710 LVQ196710:LVT196710 LLU196710:LLX196710 LBY196710:LCB196710 KSC196710:KSF196710 KIG196710:KIJ196710 JYK196710:JYN196710 JOO196710:JOR196710 JES196710:JEV196710 IUW196710:IUZ196710 ILA196710:ILD196710 IBE196710:IBH196710 HRI196710:HRL196710 HHM196710:HHP196710 GXQ196710:GXT196710 GNU196710:GNX196710 GDY196710:GEB196710 FUC196710:FUF196710 FKG196710:FKJ196710 FAK196710:FAN196710 EQO196710:EQR196710 EGS196710:EGV196710 DWW196710:DWZ196710 DNA196710:DND196710 DDE196710:DDH196710 CTI196710:CTL196710 CJM196710:CJP196710 BZQ196710:BZT196710 BPU196710:BPX196710 BFY196710:BGB196710 AWC196710:AWF196710 AMG196710:AMJ196710 ACK196710:ACN196710 SO196710:SR196710 IS196710:IV196710 L196710:P196710 WVE131174:WVH131174 WLI131174:WLL131174 WBM131174:WBP131174 VRQ131174:VRT131174 VHU131174:VHX131174 UXY131174:UYB131174 UOC131174:UOF131174 UEG131174:UEJ131174 TUK131174:TUN131174 TKO131174:TKR131174 TAS131174:TAV131174 SQW131174:SQZ131174 SHA131174:SHD131174 RXE131174:RXH131174 RNI131174:RNL131174 RDM131174:RDP131174 QTQ131174:QTT131174 QJU131174:QJX131174 PZY131174:QAB131174 PQC131174:PQF131174 PGG131174:PGJ131174 OWK131174:OWN131174 OMO131174:OMR131174 OCS131174:OCV131174 NSW131174:NSZ131174 NJA131174:NJD131174 MZE131174:MZH131174 MPI131174:MPL131174 MFM131174:MFP131174 LVQ131174:LVT131174 LLU131174:LLX131174 LBY131174:LCB131174 KSC131174:KSF131174 KIG131174:KIJ131174 JYK131174:JYN131174 JOO131174:JOR131174 JES131174:JEV131174 IUW131174:IUZ131174 ILA131174:ILD131174 IBE131174:IBH131174 HRI131174:HRL131174 HHM131174:HHP131174 GXQ131174:GXT131174 GNU131174:GNX131174 GDY131174:GEB131174 FUC131174:FUF131174 FKG131174:FKJ131174 FAK131174:FAN131174 EQO131174:EQR131174 EGS131174:EGV131174 DWW131174:DWZ131174 DNA131174:DND131174 DDE131174:DDH131174 CTI131174:CTL131174 CJM131174:CJP131174 BZQ131174:BZT131174 BPU131174:BPX131174 BFY131174:BGB131174 AWC131174:AWF131174 AMG131174:AMJ131174 ACK131174:ACN131174 SO131174:SR131174 IS131174:IV131174 L131174:P131174 WVE65638:WVH65638 WLI65638:WLL65638 WBM65638:WBP65638 VRQ65638:VRT65638 VHU65638:VHX65638 UXY65638:UYB65638 UOC65638:UOF65638 UEG65638:UEJ65638 TUK65638:TUN65638 TKO65638:TKR65638 TAS65638:TAV65638 SQW65638:SQZ65638 SHA65638:SHD65638 RXE65638:RXH65638 RNI65638:RNL65638 RDM65638:RDP65638 QTQ65638:QTT65638 QJU65638:QJX65638 PZY65638:QAB65638 PQC65638:PQF65638 PGG65638:PGJ65638 OWK65638:OWN65638 OMO65638:OMR65638 OCS65638:OCV65638 NSW65638:NSZ65638 NJA65638:NJD65638 MZE65638:MZH65638 MPI65638:MPL65638 MFM65638:MFP65638 LVQ65638:LVT65638 LLU65638:LLX65638 LBY65638:LCB65638 KSC65638:KSF65638 KIG65638:KIJ65638 JYK65638:JYN65638 JOO65638:JOR65638 JES65638:JEV65638 IUW65638:IUZ65638 ILA65638:ILD65638 IBE65638:IBH65638 HRI65638:HRL65638 HHM65638:HHP65638 GXQ65638:GXT65638 GNU65638:GNX65638 GDY65638:GEB65638 FUC65638:FUF65638 FKG65638:FKJ65638 FAK65638:FAN65638 EQO65638:EQR65638 EGS65638:EGV65638 DWW65638:DWZ65638 DNA65638:DND65638 DDE65638:DDH65638 CTI65638:CTL65638 CJM65638:CJP65638 BZQ65638:BZT65638 BPU65638:BPX65638 BFY65638:BGB65638 AWC65638:AWF65638 AMG65638:AMJ65638 ACK65638:ACN65638 SO65638:SR65638 IS65638:IV65638 L65638:P65638 WVE111:WVH111 WLI111:WLL111 WBM111:WBP111 VRQ111:VRT111 VHU111:VHX111 UXY111:UYB111 UOC111:UOF111 UEG111:UEJ111 TUK111:TUN111 TKO111:TKR111 TAS111:TAV111 SQW111:SQZ111 SHA111:SHD111 RXE111:RXH111 RNI111:RNL111 RDM111:RDP111 QTQ111:QTT111 QJU111:QJX111 PZY111:QAB111 PQC111:PQF111 PGG111:PGJ111 OWK111:OWN111 OMO111:OMR111 OCS111:OCV111 NSW111:NSZ111 NJA111:NJD111 MZE111:MZH111 MPI111:MPL111 MFM111:MFP111 LVQ111:LVT111 LLU111:LLX111 LBY111:LCB111 KSC111:KSF111 KIG111:KIJ111 JYK111:JYN111 JOO111:JOR111 JES111:JEV111 IUW111:IUZ111 ILA111:ILD111 IBE111:IBH111 HRI111:HRL111 HHM111:HHP111 GXQ111:GXT111 GNU111:GNX111 GDY111:GEB111 FUC111:FUF111 FKG111:FKJ111 FAK111:FAN111 EQO111:EQR111 EGS111:EGV111 DWW111:DWZ111 DNA111:DND111 DDE111:DDH111 CTI111:CTL111 CJM111:CJP111 BZQ111:BZT111 BPU111:BPX111 BFY111:BGB111 AWC111:AWF111 AMG111:AMJ111 ACK111:ACN111 SO111:SR111 IS111:IV111 L115:O117 WVF983124:WVH983126 WLJ983124:WLL983126 WBN983124:WBP983126 VRR983124:VRT983126 VHV983124:VHX983126 UXZ983124:UYB983126 UOD983124:UOF983126 UEH983124:UEJ983126 TUL983124:TUN983126 TKP983124:TKR983126 TAT983124:TAV983126 SQX983124:SQZ983126 SHB983124:SHD983126 RXF983124:RXH983126 RNJ983124:RNL983126 RDN983124:RDP983126 QTR983124:QTT983126 QJV983124:QJX983126 PZZ983124:QAB983126 PQD983124:PQF983126 PGH983124:PGJ983126 OWL983124:OWN983126 OMP983124:OMR983126 OCT983124:OCV983126 NSX983124:NSZ983126 NJB983124:NJD983126 MZF983124:MZH983126 MPJ983124:MPL983126 MFN983124:MFP983126 LVR983124:LVT983126 LLV983124:LLX983126 LBZ983124:LCB983126 KSD983124:KSF983126 KIH983124:KIJ983126 JYL983124:JYN983126 JOP983124:JOR983126 JET983124:JEV983126 IUX983124:IUZ983126 ILB983124:ILD983126 IBF983124:IBH983126 HRJ983124:HRL983126 HHN983124:HHP983126 GXR983124:GXT983126 GNV983124:GNX983126 GDZ983124:GEB983126 FUD983124:FUF983126 FKH983124:FKJ983126 FAL983124:FAN983126 EQP983124:EQR983126 EGT983124:EGV983126 DWX983124:DWZ983126 DNB983124:DND983126 DDF983124:DDH983126 CTJ983124:CTL983126 CJN983124:CJP983126 BZR983124:BZT983126 BPV983124:BPX983126 BFZ983124:BGB983126 AWD983124:AWF983126 AMH983124:AMJ983126 ACL983124:ACN983126 SP983124:SR983126 IT983124:IV983126 M983124:P983126 WVF917588:WVH917590 WLJ917588:WLL917590 WBN917588:WBP917590 VRR917588:VRT917590 VHV917588:VHX917590 UXZ917588:UYB917590 UOD917588:UOF917590 UEH917588:UEJ917590 TUL917588:TUN917590 TKP917588:TKR917590 TAT917588:TAV917590 SQX917588:SQZ917590 SHB917588:SHD917590 RXF917588:RXH917590 RNJ917588:RNL917590 RDN917588:RDP917590 QTR917588:QTT917590 QJV917588:QJX917590 PZZ917588:QAB917590 PQD917588:PQF917590 PGH917588:PGJ917590 OWL917588:OWN917590 OMP917588:OMR917590 OCT917588:OCV917590 NSX917588:NSZ917590 NJB917588:NJD917590 MZF917588:MZH917590 MPJ917588:MPL917590 MFN917588:MFP917590 LVR917588:LVT917590 LLV917588:LLX917590 LBZ917588:LCB917590 KSD917588:KSF917590 KIH917588:KIJ917590 JYL917588:JYN917590 JOP917588:JOR917590 JET917588:JEV917590 IUX917588:IUZ917590 ILB917588:ILD917590 IBF917588:IBH917590 HRJ917588:HRL917590 HHN917588:HHP917590 GXR917588:GXT917590 GNV917588:GNX917590 GDZ917588:GEB917590 FUD917588:FUF917590 FKH917588:FKJ917590 FAL917588:FAN917590 EQP917588:EQR917590 EGT917588:EGV917590 DWX917588:DWZ917590 DNB917588:DND917590 DDF917588:DDH917590 CTJ917588:CTL917590 CJN917588:CJP917590 BZR917588:BZT917590 BPV917588:BPX917590 BFZ917588:BGB917590 AWD917588:AWF917590 AMH917588:AMJ917590 ACL917588:ACN917590 SP917588:SR917590 IT917588:IV917590 M917588:P917590 WVF852052:WVH852054 WLJ852052:WLL852054 WBN852052:WBP852054 VRR852052:VRT852054 VHV852052:VHX852054 UXZ852052:UYB852054 UOD852052:UOF852054 UEH852052:UEJ852054 TUL852052:TUN852054 TKP852052:TKR852054 TAT852052:TAV852054 SQX852052:SQZ852054 SHB852052:SHD852054 RXF852052:RXH852054 RNJ852052:RNL852054 RDN852052:RDP852054 QTR852052:QTT852054 QJV852052:QJX852054 PZZ852052:QAB852054 PQD852052:PQF852054 PGH852052:PGJ852054 OWL852052:OWN852054 OMP852052:OMR852054 OCT852052:OCV852054 NSX852052:NSZ852054 NJB852052:NJD852054 MZF852052:MZH852054 MPJ852052:MPL852054 MFN852052:MFP852054 LVR852052:LVT852054 LLV852052:LLX852054 LBZ852052:LCB852054 KSD852052:KSF852054 KIH852052:KIJ852054 JYL852052:JYN852054 JOP852052:JOR852054 JET852052:JEV852054 IUX852052:IUZ852054 ILB852052:ILD852054 IBF852052:IBH852054 HRJ852052:HRL852054 HHN852052:HHP852054 GXR852052:GXT852054 GNV852052:GNX852054 GDZ852052:GEB852054 FUD852052:FUF852054 FKH852052:FKJ852054 FAL852052:FAN852054 EQP852052:EQR852054 EGT852052:EGV852054 DWX852052:DWZ852054 DNB852052:DND852054 DDF852052:DDH852054 CTJ852052:CTL852054 CJN852052:CJP852054 BZR852052:BZT852054 BPV852052:BPX852054 BFZ852052:BGB852054 AWD852052:AWF852054 AMH852052:AMJ852054 ACL852052:ACN852054 SP852052:SR852054 IT852052:IV852054 M852052:P852054 WVF786516:WVH786518 WLJ786516:WLL786518 WBN786516:WBP786518 VRR786516:VRT786518 VHV786516:VHX786518 UXZ786516:UYB786518 UOD786516:UOF786518 UEH786516:UEJ786518 TUL786516:TUN786518 TKP786516:TKR786518 TAT786516:TAV786518 SQX786516:SQZ786518 SHB786516:SHD786518 RXF786516:RXH786518 RNJ786516:RNL786518 RDN786516:RDP786518 QTR786516:QTT786518 QJV786516:QJX786518 PZZ786516:QAB786518 PQD786516:PQF786518 PGH786516:PGJ786518 OWL786516:OWN786518 OMP786516:OMR786518 OCT786516:OCV786518 NSX786516:NSZ786518 NJB786516:NJD786518 MZF786516:MZH786518 MPJ786516:MPL786518 MFN786516:MFP786518 LVR786516:LVT786518 LLV786516:LLX786518 LBZ786516:LCB786518 KSD786516:KSF786518 KIH786516:KIJ786518 JYL786516:JYN786518 JOP786516:JOR786518 JET786516:JEV786518 IUX786516:IUZ786518 ILB786516:ILD786518 IBF786516:IBH786518 HRJ786516:HRL786518 HHN786516:HHP786518 GXR786516:GXT786518 GNV786516:GNX786518 GDZ786516:GEB786518 FUD786516:FUF786518 FKH786516:FKJ786518 FAL786516:FAN786518 EQP786516:EQR786518 EGT786516:EGV786518 DWX786516:DWZ786518 DNB786516:DND786518 DDF786516:DDH786518 CTJ786516:CTL786518 CJN786516:CJP786518 BZR786516:BZT786518 BPV786516:BPX786518 BFZ786516:BGB786518 AWD786516:AWF786518 AMH786516:AMJ786518 ACL786516:ACN786518 SP786516:SR786518 IT786516:IV786518 M786516:P786518 WVF720980:WVH720982 WLJ720980:WLL720982 WBN720980:WBP720982 VRR720980:VRT720982 VHV720980:VHX720982 UXZ720980:UYB720982 UOD720980:UOF720982 UEH720980:UEJ720982 TUL720980:TUN720982 TKP720980:TKR720982 TAT720980:TAV720982 SQX720980:SQZ720982 SHB720980:SHD720982 RXF720980:RXH720982 RNJ720980:RNL720982 RDN720980:RDP720982 QTR720980:QTT720982 QJV720980:QJX720982 PZZ720980:QAB720982 PQD720980:PQF720982 PGH720980:PGJ720982 OWL720980:OWN720982 OMP720980:OMR720982 OCT720980:OCV720982 NSX720980:NSZ720982 NJB720980:NJD720982 MZF720980:MZH720982 MPJ720980:MPL720982 MFN720980:MFP720982 LVR720980:LVT720982 LLV720980:LLX720982 LBZ720980:LCB720982 KSD720980:KSF720982 KIH720980:KIJ720982 JYL720980:JYN720982 JOP720980:JOR720982 JET720980:JEV720982 IUX720980:IUZ720982 ILB720980:ILD720982 IBF720980:IBH720982 HRJ720980:HRL720982 HHN720980:HHP720982 GXR720980:GXT720982 GNV720980:GNX720982 GDZ720980:GEB720982 FUD720980:FUF720982 FKH720980:FKJ720982 FAL720980:FAN720982 EQP720980:EQR720982 EGT720980:EGV720982 DWX720980:DWZ720982 DNB720980:DND720982 DDF720980:DDH720982 CTJ720980:CTL720982 CJN720980:CJP720982 BZR720980:BZT720982 BPV720980:BPX720982 BFZ720980:BGB720982 AWD720980:AWF720982 AMH720980:AMJ720982 ACL720980:ACN720982 SP720980:SR720982 IT720980:IV720982 M720980:P720982 WVF655444:WVH655446 WLJ655444:WLL655446 WBN655444:WBP655446 VRR655444:VRT655446 VHV655444:VHX655446 UXZ655444:UYB655446 UOD655444:UOF655446 UEH655444:UEJ655446 TUL655444:TUN655446 TKP655444:TKR655446 TAT655444:TAV655446 SQX655444:SQZ655446 SHB655444:SHD655446 RXF655444:RXH655446 RNJ655444:RNL655446 RDN655444:RDP655446 QTR655444:QTT655446 QJV655444:QJX655446 PZZ655444:QAB655446 PQD655444:PQF655446 PGH655444:PGJ655446 OWL655444:OWN655446 OMP655444:OMR655446 OCT655444:OCV655446 NSX655444:NSZ655446 NJB655444:NJD655446 MZF655444:MZH655446 MPJ655444:MPL655446 MFN655444:MFP655446 LVR655444:LVT655446 LLV655444:LLX655446 LBZ655444:LCB655446 KSD655444:KSF655446 KIH655444:KIJ655446 JYL655444:JYN655446 JOP655444:JOR655446 JET655444:JEV655446 IUX655444:IUZ655446 ILB655444:ILD655446 IBF655444:IBH655446 HRJ655444:HRL655446 HHN655444:HHP655446 GXR655444:GXT655446 GNV655444:GNX655446 GDZ655444:GEB655446 FUD655444:FUF655446 FKH655444:FKJ655446 FAL655444:FAN655446 EQP655444:EQR655446 EGT655444:EGV655446 DWX655444:DWZ655446 DNB655444:DND655446 DDF655444:DDH655446 CTJ655444:CTL655446 CJN655444:CJP655446 BZR655444:BZT655446 BPV655444:BPX655446 BFZ655444:BGB655446 AWD655444:AWF655446 AMH655444:AMJ655446 ACL655444:ACN655446 SP655444:SR655446 IT655444:IV655446 M655444:P655446 WVF589908:WVH589910 WLJ589908:WLL589910 WBN589908:WBP589910 VRR589908:VRT589910 VHV589908:VHX589910 UXZ589908:UYB589910 UOD589908:UOF589910 UEH589908:UEJ589910 TUL589908:TUN589910 TKP589908:TKR589910 TAT589908:TAV589910 SQX589908:SQZ589910 SHB589908:SHD589910 RXF589908:RXH589910 RNJ589908:RNL589910 RDN589908:RDP589910 QTR589908:QTT589910 QJV589908:QJX589910 PZZ589908:QAB589910 PQD589908:PQF589910 PGH589908:PGJ589910 OWL589908:OWN589910 OMP589908:OMR589910 OCT589908:OCV589910 NSX589908:NSZ589910 NJB589908:NJD589910 MZF589908:MZH589910 MPJ589908:MPL589910 MFN589908:MFP589910 LVR589908:LVT589910 LLV589908:LLX589910 LBZ589908:LCB589910 KSD589908:KSF589910 KIH589908:KIJ589910 JYL589908:JYN589910 JOP589908:JOR589910 JET589908:JEV589910 IUX589908:IUZ589910 ILB589908:ILD589910 IBF589908:IBH589910 HRJ589908:HRL589910 HHN589908:HHP589910 GXR589908:GXT589910 GNV589908:GNX589910 GDZ589908:GEB589910 FUD589908:FUF589910 FKH589908:FKJ589910 FAL589908:FAN589910 EQP589908:EQR589910 EGT589908:EGV589910 DWX589908:DWZ589910 DNB589908:DND589910 DDF589908:DDH589910 CTJ589908:CTL589910 CJN589908:CJP589910 BZR589908:BZT589910 BPV589908:BPX589910 BFZ589908:BGB589910 AWD589908:AWF589910 AMH589908:AMJ589910 ACL589908:ACN589910 SP589908:SR589910 IT589908:IV589910 M589908:P589910 WVF524372:WVH524374 WLJ524372:WLL524374 WBN524372:WBP524374 VRR524372:VRT524374 VHV524372:VHX524374 UXZ524372:UYB524374 UOD524372:UOF524374 UEH524372:UEJ524374 TUL524372:TUN524374 TKP524372:TKR524374 TAT524372:TAV524374 SQX524372:SQZ524374 SHB524372:SHD524374 RXF524372:RXH524374 RNJ524372:RNL524374 RDN524372:RDP524374 QTR524372:QTT524374 QJV524372:QJX524374 PZZ524372:QAB524374 PQD524372:PQF524374 PGH524372:PGJ524374 OWL524372:OWN524374 OMP524372:OMR524374 OCT524372:OCV524374 NSX524372:NSZ524374 NJB524372:NJD524374 MZF524372:MZH524374 MPJ524372:MPL524374 MFN524372:MFP524374 LVR524372:LVT524374 LLV524372:LLX524374 LBZ524372:LCB524374 KSD524372:KSF524374 KIH524372:KIJ524374 JYL524372:JYN524374 JOP524372:JOR524374 JET524372:JEV524374 IUX524372:IUZ524374 ILB524372:ILD524374 IBF524372:IBH524374 HRJ524372:HRL524374 HHN524372:HHP524374 GXR524372:GXT524374 GNV524372:GNX524374 GDZ524372:GEB524374 FUD524372:FUF524374 FKH524372:FKJ524374 FAL524372:FAN524374 EQP524372:EQR524374 EGT524372:EGV524374 DWX524372:DWZ524374 DNB524372:DND524374 DDF524372:DDH524374 CTJ524372:CTL524374 CJN524372:CJP524374 BZR524372:BZT524374 BPV524372:BPX524374 BFZ524372:BGB524374 AWD524372:AWF524374 AMH524372:AMJ524374 ACL524372:ACN524374 SP524372:SR524374 IT524372:IV524374 M524372:P524374 WVF458836:WVH458838 WLJ458836:WLL458838 WBN458836:WBP458838 VRR458836:VRT458838 VHV458836:VHX458838 UXZ458836:UYB458838 UOD458836:UOF458838 UEH458836:UEJ458838 TUL458836:TUN458838 TKP458836:TKR458838 TAT458836:TAV458838 SQX458836:SQZ458838 SHB458836:SHD458838 RXF458836:RXH458838 RNJ458836:RNL458838 RDN458836:RDP458838 QTR458836:QTT458838 QJV458836:QJX458838 PZZ458836:QAB458838 PQD458836:PQF458838 PGH458836:PGJ458838 OWL458836:OWN458838 OMP458836:OMR458838 OCT458836:OCV458838 NSX458836:NSZ458838 NJB458836:NJD458838 MZF458836:MZH458838 MPJ458836:MPL458838 MFN458836:MFP458838 LVR458836:LVT458838 LLV458836:LLX458838 LBZ458836:LCB458838 KSD458836:KSF458838 KIH458836:KIJ458838 JYL458836:JYN458838 JOP458836:JOR458838 JET458836:JEV458838 IUX458836:IUZ458838 ILB458836:ILD458838 IBF458836:IBH458838 HRJ458836:HRL458838 HHN458836:HHP458838 GXR458836:GXT458838 GNV458836:GNX458838 GDZ458836:GEB458838 FUD458836:FUF458838 FKH458836:FKJ458838 FAL458836:FAN458838 EQP458836:EQR458838 EGT458836:EGV458838 DWX458836:DWZ458838 DNB458836:DND458838 DDF458836:DDH458838 CTJ458836:CTL458838 CJN458836:CJP458838 BZR458836:BZT458838 BPV458836:BPX458838 BFZ458836:BGB458838 AWD458836:AWF458838 AMH458836:AMJ458838 ACL458836:ACN458838 SP458836:SR458838 IT458836:IV458838 M458836:P458838 WVF393300:WVH393302 WLJ393300:WLL393302 WBN393300:WBP393302 VRR393300:VRT393302 VHV393300:VHX393302 UXZ393300:UYB393302 UOD393300:UOF393302 UEH393300:UEJ393302 TUL393300:TUN393302 TKP393300:TKR393302 TAT393300:TAV393302 SQX393300:SQZ393302 SHB393300:SHD393302 RXF393300:RXH393302 RNJ393300:RNL393302 RDN393300:RDP393302 QTR393300:QTT393302 QJV393300:QJX393302 PZZ393300:QAB393302 PQD393300:PQF393302 PGH393300:PGJ393302 OWL393300:OWN393302 OMP393300:OMR393302 OCT393300:OCV393302 NSX393300:NSZ393302 NJB393300:NJD393302 MZF393300:MZH393302 MPJ393300:MPL393302 MFN393300:MFP393302 LVR393300:LVT393302 LLV393300:LLX393302 LBZ393300:LCB393302 KSD393300:KSF393302 KIH393300:KIJ393302 JYL393300:JYN393302 JOP393300:JOR393302 JET393300:JEV393302 IUX393300:IUZ393302 ILB393300:ILD393302 IBF393300:IBH393302 HRJ393300:HRL393302 HHN393300:HHP393302 GXR393300:GXT393302 GNV393300:GNX393302 GDZ393300:GEB393302 FUD393300:FUF393302 FKH393300:FKJ393302 FAL393300:FAN393302 EQP393300:EQR393302 EGT393300:EGV393302 DWX393300:DWZ393302 DNB393300:DND393302 DDF393300:DDH393302 CTJ393300:CTL393302 CJN393300:CJP393302 BZR393300:BZT393302 BPV393300:BPX393302 BFZ393300:BGB393302 AWD393300:AWF393302 AMH393300:AMJ393302 ACL393300:ACN393302 SP393300:SR393302 IT393300:IV393302 M393300:P393302 WVF327764:WVH327766 WLJ327764:WLL327766 WBN327764:WBP327766 VRR327764:VRT327766 VHV327764:VHX327766 UXZ327764:UYB327766 UOD327764:UOF327766 UEH327764:UEJ327766 TUL327764:TUN327766 TKP327764:TKR327766 TAT327764:TAV327766 SQX327764:SQZ327766 SHB327764:SHD327766 RXF327764:RXH327766 RNJ327764:RNL327766 RDN327764:RDP327766 QTR327764:QTT327766 QJV327764:QJX327766 PZZ327764:QAB327766 PQD327764:PQF327766 PGH327764:PGJ327766 OWL327764:OWN327766 OMP327764:OMR327766 OCT327764:OCV327766 NSX327764:NSZ327766 NJB327764:NJD327766 MZF327764:MZH327766 MPJ327764:MPL327766 MFN327764:MFP327766 LVR327764:LVT327766 LLV327764:LLX327766 LBZ327764:LCB327766 KSD327764:KSF327766 KIH327764:KIJ327766 JYL327764:JYN327766 JOP327764:JOR327766 JET327764:JEV327766 IUX327764:IUZ327766 ILB327764:ILD327766 IBF327764:IBH327766 HRJ327764:HRL327766 HHN327764:HHP327766 GXR327764:GXT327766 GNV327764:GNX327766 GDZ327764:GEB327766 FUD327764:FUF327766 FKH327764:FKJ327766 FAL327764:FAN327766 EQP327764:EQR327766 EGT327764:EGV327766 DWX327764:DWZ327766 DNB327764:DND327766 DDF327764:DDH327766 CTJ327764:CTL327766 CJN327764:CJP327766 BZR327764:BZT327766 BPV327764:BPX327766 BFZ327764:BGB327766 AWD327764:AWF327766 AMH327764:AMJ327766 ACL327764:ACN327766 SP327764:SR327766 IT327764:IV327766 M327764:P327766 WVF262228:WVH262230 WLJ262228:WLL262230 WBN262228:WBP262230 VRR262228:VRT262230 VHV262228:VHX262230 UXZ262228:UYB262230 UOD262228:UOF262230 UEH262228:UEJ262230 TUL262228:TUN262230 TKP262228:TKR262230 TAT262228:TAV262230 SQX262228:SQZ262230 SHB262228:SHD262230 RXF262228:RXH262230 RNJ262228:RNL262230 RDN262228:RDP262230 QTR262228:QTT262230 QJV262228:QJX262230 PZZ262228:QAB262230 PQD262228:PQF262230 PGH262228:PGJ262230 OWL262228:OWN262230 OMP262228:OMR262230 OCT262228:OCV262230 NSX262228:NSZ262230 NJB262228:NJD262230 MZF262228:MZH262230 MPJ262228:MPL262230 MFN262228:MFP262230 LVR262228:LVT262230 LLV262228:LLX262230 LBZ262228:LCB262230 KSD262228:KSF262230 KIH262228:KIJ262230 JYL262228:JYN262230 JOP262228:JOR262230 JET262228:JEV262230 IUX262228:IUZ262230 ILB262228:ILD262230 IBF262228:IBH262230 HRJ262228:HRL262230 HHN262228:HHP262230 GXR262228:GXT262230 GNV262228:GNX262230 GDZ262228:GEB262230 FUD262228:FUF262230 FKH262228:FKJ262230 FAL262228:FAN262230 EQP262228:EQR262230 EGT262228:EGV262230 DWX262228:DWZ262230 DNB262228:DND262230 DDF262228:DDH262230 CTJ262228:CTL262230 CJN262228:CJP262230 BZR262228:BZT262230 BPV262228:BPX262230 BFZ262228:BGB262230 AWD262228:AWF262230 AMH262228:AMJ262230 ACL262228:ACN262230 SP262228:SR262230 IT262228:IV262230 M262228:P262230 WVF196692:WVH196694 WLJ196692:WLL196694 WBN196692:WBP196694 VRR196692:VRT196694 VHV196692:VHX196694 UXZ196692:UYB196694 UOD196692:UOF196694 UEH196692:UEJ196694 TUL196692:TUN196694 TKP196692:TKR196694 TAT196692:TAV196694 SQX196692:SQZ196694 SHB196692:SHD196694 RXF196692:RXH196694 RNJ196692:RNL196694 RDN196692:RDP196694 QTR196692:QTT196694 QJV196692:QJX196694 PZZ196692:QAB196694 PQD196692:PQF196694 PGH196692:PGJ196694 OWL196692:OWN196694 OMP196692:OMR196694 OCT196692:OCV196694 NSX196692:NSZ196694 NJB196692:NJD196694 MZF196692:MZH196694 MPJ196692:MPL196694 MFN196692:MFP196694 LVR196692:LVT196694 LLV196692:LLX196694 LBZ196692:LCB196694 KSD196692:KSF196694 KIH196692:KIJ196694 JYL196692:JYN196694 JOP196692:JOR196694 JET196692:JEV196694 IUX196692:IUZ196694 ILB196692:ILD196694 IBF196692:IBH196694 HRJ196692:HRL196694 HHN196692:HHP196694 GXR196692:GXT196694 GNV196692:GNX196694 GDZ196692:GEB196694 FUD196692:FUF196694 FKH196692:FKJ196694 FAL196692:FAN196694 EQP196692:EQR196694 EGT196692:EGV196694 DWX196692:DWZ196694 DNB196692:DND196694 DDF196692:DDH196694 CTJ196692:CTL196694 CJN196692:CJP196694 BZR196692:BZT196694 BPV196692:BPX196694 BFZ196692:BGB196694 AWD196692:AWF196694 AMH196692:AMJ196694 ACL196692:ACN196694 SP196692:SR196694 IT196692:IV196694 M196692:P196694 WVF131156:WVH131158 WLJ131156:WLL131158 WBN131156:WBP131158 VRR131156:VRT131158 VHV131156:VHX131158 UXZ131156:UYB131158 UOD131156:UOF131158 UEH131156:UEJ131158 TUL131156:TUN131158 TKP131156:TKR131158 TAT131156:TAV131158 SQX131156:SQZ131158 SHB131156:SHD131158 RXF131156:RXH131158 RNJ131156:RNL131158 RDN131156:RDP131158 QTR131156:QTT131158 QJV131156:QJX131158 PZZ131156:QAB131158 PQD131156:PQF131158 PGH131156:PGJ131158 OWL131156:OWN131158 OMP131156:OMR131158 OCT131156:OCV131158 NSX131156:NSZ131158 NJB131156:NJD131158 MZF131156:MZH131158 MPJ131156:MPL131158 MFN131156:MFP131158 LVR131156:LVT131158 LLV131156:LLX131158 LBZ131156:LCB131158 KSD131156:KSF131158 KIH131156:KIJ131158 JYL131156:JYN131158 JOP131156:JOR131158 JET131156:JEV131158 IUX131156:IUZ131158 ILB131156:ILD131158 IBF131156:IBH131158 HRJ131156:HRL131158 HHN131156:HHP131158 GXR131156:GXT131158 GNV131156:GNX131158 GDZ131156:GEB131158 FUD131156:FUF131158 FKH131156:FKJ131158 FAL131156:FAN131158 EQP131156:EQR131158 EGT131156:EGV131158 DWX131156:DWZ131158 DNB131156:DND131158 DDF131156:DDH131158 CTJ131156:CTL131158 CJN131156:CJP131158 BZR131156:BZT131158 BPV131156:BPX131158 BFZ131156:BGB131158 AWD131156:AWF131158 AMH131156:AMJ131158 ACL131156:ACN131158 SP131156:SR131158 IT131156:IV131158 M131156:P131158 WVF65620:WVH65622 WLJ65620:WLL65622 WBN65620:WBP65622 VRR65620:VRT65622 VHV65620:VHX65622 UXZ65620:UYB65622 UOD65620:UOF65622 UEH65620:UEJ65622 TUL65620:TUN65622 TKP65620:TKR65622 TAT65620:TAV65622 SQX65620:SQZ65622 SHB65620:SHD65622 RXF65620:RXH65622 RNJ65620:RNL65622 RDN65620:RDP65622 QTR65620:QTT65622 QJV65620:QJX65622 PZZ65620:QAB65622 PQD65620:PQF65622 PGH65620:PGJ65622 OWL65620:OWN65622 OMP65620:OMR65622 OCT65620:OCV65622 NSX65620:NSZ65622 NJB65620:NJD65622 MZF65620:MZH65622 MPJ65620:MPL65622 MFN65620:MFP65622 LVR65620:LVT65622 LLV65620:LLX65622 LBZ65620:LCB65622 KSD65620:KSF65622 KIH65620:KIJ65622 JYL65620:JYN65622 JOP65620:JOR65622 JET65620:JEV65622 IUX65620:IUZ65622 ILB65620:ILD65622 IBF65620:IBH65622 HRJ65620:HRL65622 HHN65620:HHP65622 GXR65620:GXT65622 GNV65620:GNX65622 GDZ65620:GEB65622 FUD65620:FUF65622 FKH65620:FKJ65622 FAL65620:FAN65622 EQP65620:EQR65622 EGT65620:EGV65622 DWX65620:DWZ65622 DNB65620:DND65622 DDF65620:DDH65622 CTJ65620:CTL65622 CJN65620:CJP65622 BZR65620:BZT65622 BPV65620:BPX65622 BFZ65620:BGB65622 AWD65620:AWF65622 AMH65620:AMJ65622 ACL65620:ACN65622 SP65620:SR65622 IT65620:IV65622 M65620:P65622 WVF94:WVH102 WLJ94:WLL102 WBN94:WBP102 VRR94:VRT102 VHV94:VHX102 UXZ94:UYB102 UOD94:UOF102 UEH94:UEJ102 TUL94:TUN102 TKP94:TKR102 TAT94:TAV102 SQX94:SQZ102 SHB94:SHD102 RXF94:RXH102 RNJ94:RNL102 RDN94:RDP102 QTR94:QTT102 QJV94:QJX102 PZZ94:QAB102 PQD94:PQF102 PGH94:PGJ102 OWL94:OWN102 OMP94:OMR102 OCT94:OCV102 NSX94:NSZ102 NJB94:NJD102 MZF94:MZH102 MPJ94:MPL102 MFN94:MFP102 LVR94:LVT102 LLV94:LLX102 LBZ94:LCB102 KSD94:KSF102 KIH94:KIJ102 JYL94:JYN102 JOP94:JOR102 JET94:JEV102 IUX94:IUZ102 ILB94:ILD102 IBF94:IBH102 HRJ94:HRL102 HHN94:HHP102 GXR94:GXT102 GNV94:GNX102 GDZ94:GEB102 FUD94:FUF102 FKH94:FKJ102 FAL94:FAN102 EQP94:EQR102 EGT94:EGV102 DWX94:DWZ102 DNB94:DND102 DDF94:DDH102 CTJ94:CTL102 CJN94:CJP102 BZR94:BZT102 BPV94:BPX102 BFZ94:BGB102 AWD94:AWF102 AMH94:AMJ102 ACL94:ACN102 SP94:SR102 IT94:IV102 WVE983142:WVH983142 WVE983154:WVH983154 WLI983154:WLL983154 WBM983154:WBP983154 VRQ983154:VRT983154 VHU983154:VHX983154 UXY983154:UYB983154 UOC983154:UOF983154 UEG983154:UEJ983154 TUK983154:TUN983154 TKO983154:TKR983154 TAS983154:TAV983154 SQW983154:SQZ983154 SHA983154:SHD983154 RXE983154:RXH983154 RNI983154:RNL983154 RDM983154:RDP983154 QTQ983154:QTT983154 QJU983154:QJX983154 PZY983154:QAB983154 PQC983154:PQF983154 PGG983154:PGJ983154 OWK983154:OWN983154 OMO983154:OMR983154 OCS983154:OCV983154 NSW983154:NSZ983154 NJA983154:NJD983154 MZE983154:MZH983154 MPI983154:MPL983154 MFM983154:MFP983154 LVQ983154:LVT983154 LLU983154:LLX983154 LBY983154:LCB983154 KSC983154:KSF983154 KIG983154:KIJ983154 JYK983154:JYN983154 JOO983154:JOR983154 JES983154:JEV983154 IUW983154:IUZ983154 ILA983154:ILD983154 IBE983154:IBH983154 HRI983154:HRL983154 HHM983154:HHP983154 GXQ983154:GXT983154 GNU983154:GNX983154 GDY983154:GEB983154 FUC983154:FUF983154 FKG983154:FKJ983154 FAK983154:FAN983154 EQO983154:EQR983154 EGS983154:EGV983154 DWW983154:DWZ983154 DNA983154:DND983154 DDE983154:DDH983154 CTI983154:CTL983154 CJM983154:CJP983154 BZQ983154:BZT983154 BPU983154:BPX983154 BFY983154:BGB983154 AWC983154:AWF983154 AMG983154:AMJ983154 ACK983154:ACN983154 SO983154:SR983154 IS983154:IV983154 L983154:P983154 WVE917618:WVH917618 WLI917618:WLL917618 WBM917618:WBP917618 VRQ917618:VRT917618 VHU917618:VHX917618 UXY917618:UYB917618 UOC917618:UOF917618 UEG917618:UEJ917618 TUK917618:TUN917618 TKO917618:TKR917618 TAS917618:TAV917618 SQW917618:SQZ917618 SHA917618:SHD917618 RXE917618:RXH917618 RNI917618:RNL917618 RDM917618:RDP917618 QTQ917618:QTT917618 QJU917618:QJX917618 PZY917618:QAB917618 PQC917618:PQF917618 PGG917618:PGJ917618 OWK917618:OWN917618 OMO917618:OMR917618 OCS917618:OCV917618 NSW917618:NSZ917618 NJA917618:NJD917618 MZE917618:MZH917618 MPI917618:MPL917618 MFM917618:MFP917618 LVQ917618:LVT917618 LLU917618:LLX917618 LBY917618:LCB917618 KSC917618:KSF917618 KIG917618:KIJ917618 JYK917618:JYN917618 JOO917618:JOR917618 JES917618:JEV917618 IUW917618:IUZ917618 ILA917618:ILD917618 IBE917618:IBH917618 HRI917618:HRL917618 HHM917618:HHP917618 GXQ917618:GXT917618 GNU917618:GNX917618 GDY917618:GEB917618 FUC917618:FUF917618 FKG917618:FKJ917618 FAK917618:FAN917618 EQO917618:EQR917618 EGS917618:EGV917618 DWW917618:DWZ917618 DNA917618:DND917618 DDE917618:DDH917618 CTI917618:CTL917618 CJM917618:CJP917618 BZQ917618:BZT917618 BPU917618:BPX917618 BFY917618:BGB917618 AWC917618:AWF917618 AMG917618:AMJ917618 ACK917618:ACN917618 SO917618:SR917618 IS917618:IV917618 L917618:P917618 WVE852082:WVH852082 WLI852082:WLL852082 WBM852082:WBP852082 VRQ852082:VRT852082 VHU852082:VHX852082 UXY852082:UYB852082 UOC852082:UOF852082 UEG852082:UEJ852082 TUK852082:TUN852082 TKO852082:TKR852082 TAS852082:TAV852082 SQW852082:SQZ852082 SHA852082:SHD852082 RXE852082:RXH852082 RNI852082:RNL852082 RDM852082:RDP852082 QTQ852082:QTT852082 QJU852082:QJX852082 PZY852082:QAB852082 PQC852082:PQF852082 PGG852082:PGJ852082 OWK852082:OWN852082 OMO852082:OMR852082 OCS852082:OCV852082 NSW852082:NSZ852082 NJA852082:NJD852082 MZE852082:MZH852082 MPI852082:MPL852082 MFM852082:MFP852082 LVQ852082:LVT852082 LLU852082:LLX852082 LBY852082:LCB852082 KSC852082:KSF852082 KIG852082:KIJ852082 JYK852082:JYN852082 JOO852082:JOR852082 JES852082:JEV852082 IUW852082:IUZ852082 ILA852082:ILD852082 IBE852082:IBH852082 HRI852082:HRL852082 HHM852082:HHP852082 GXQ852082:GXT852082 GNU852082:GNX852082 GDY852082:GEB852082 FUC852082:FUF852082 FKG852082:FKJ852082 FAK852082:FAN852082 EQO852082:EQR852082 EGS852082:EGV852082 DWW852082:DWZ852082 DNA852082:DND852082 DDE852082:DDH852082 CTI852082:CTL852082 CJM852082:CJP852082 BZQ852082:BZT852082 BPU852082:BPX852082 BFY852082:BGB852082 AWC852082:AWF852082 AMG852082:AMJ852082 ACK852082:ACN852082 SO852082:SR852082 IS852082:IV852082 L852082:P852082 WVE786546:WVH786546 WLI786546:WLL786546 WBM786546:WBP786546 VRQ786546:VRT786546 VHU786546:VHX786546 UXY786546:UYB786546 UOC786546:UOF786546 UEG786546:UEJ786546 TUK786546:TUN786546 TKO786546:TKR786546 TAS786546:TAV786546 SQW786546:SQZ786546 SHA786546:SHD786546 RXE786546:RXH786546 RNI786546:RNL786546 RDM786546:RDP786546 QTQ786546:QTT786546 QJU786546:QJX786546 PZY786546:QAB786546 PQC786546:PQF786546 PGG786546:PGJ786546 OWK786546:OWN786546 OMO786546:OMR786546 OCS786546:OCV786546 NSW786546:NSZ786546 NJA786546:NJD786546 MZE786546:MZH786546 MPI786546:MPL786546 MFM786546:MFP786546 LVQ786546:LVT786546 LLU786546:LLX786546 LBY786546:LCB786546 KSC786546:KSF786546 KIG786546:KIJ786546 JYK786546:JYN786546 JOO786546:JOR786546 JES786546:JEV786546 IUW786546:IUZ786546 ILA786546:ILD786546 IBE786546:IBH786546 HRI786546:HRL786546 HHM786546:HHP786546 GXQ786546:GXT786546 GNU786546:GNX786546 GDY786546:GEB786546 FUC786546:FUF786546 FKG786546:FKJ786546 FAK786546:FAN786546 EQO786546:EQR786546 EGS786546:EGV786546 DWW786546:DWZ786546 DNA786546:DND786546 DDE786546:DDH786546 CTI786546:CTL786546 CJM786546:CJP786546 BZQ786546:BZT786546 BPU786546:BPX786546 BFY786546:BGB786546 AWC786546:AWF786546 AMG786546:AMJ786546 ACK786546:ACN786546 SO786546:SR786546 IS786546:IV786546 L786546:P786546 WVE721010:WVH721010 WLI721010:WLL721010 WBM721010:WBP721010 VRQ721010:VRT721010 VHU721010:VHX721010 UXY721010:UYB721010 UOC721010:UOF721010 UEG721010:UEJ721010 TUK721010:TUN721010 TKO721010:TKR721010 TAS721010:TAV721010 SQW721010:SQZ721010 SHA721010:SHD721010 RXE721010:RXH721010 RNI721010:RNL721010 RDM721010:RDP721010 QTQ721010:QTT721010 QJU721010:QJX721010 PZY721010:QAB721010 PQC721010:PQF721010 PGG721010:PGJ721010 OWK721010:OWN721010 OMO721010:OMR721010 OCS721010:OCV721010 NSW721010:NSZ721010 NJA721010:NJD721010 MZE721010:MZH721010 MPI721010:MPL721010 MFM721010:MFP721010 LVQ721010:LVT721010 LLU721010:LLX721010 LBY721010:LCB721010 KSC721010:KSF721010 KIG721010:KIJ721010 JYK721010:JYN721010 JOO721010:JOR721010 JES721010:JEV721010 IUW721010:IUZ721010 ILA721010:ILD721010 IBE721010:IBH721010 HRI721010:HRL721010 HHM721010:HHP721010 GXQ721010:GXT721010 GNU721010:GNX721010 GDY721010:GEB721010 FUC721010:FUF721010 FKG721010:FKJ721010 FAK721010:FAN721010 EQO721010:EQR721010 EGS721010:EGV721010 DWW721010:DWZ721010 DNA721010:DND721010 DDE721010:DDH721010 CTI721010:CTL721010 CJM721010:CJP721010 BZQ721010:BZT721010 BPU721010:BPX721010 BFY721010:BGB721010 AWC721010:AWF721010 AMG721010:AMJ721010 ACK721010:ACN721010 SO721010:SR721010 IS721010:IV721010 L721010:P721010 WVE655474:WVH655474 WLI655474:WLL655474 WBM655474:WBP655474 VRQ655474:VRT655474 VHU655474:VHX655474 UXY655474:UYB655474 UOC655474:UOF655474 UEG655474:UEJ655474 TUK655474:TUN655474 TKO655474:TKR655474 TAS655474:TAV655474 SQW655474:SQZ655474 SHA655474:SHD655474 RXE655474:RXH655474 RNI655474:RNL655474 RDM655474:RDP655474 QTQ655474:QTT655474 QJU655474:QJX655474 PZY655474:QAB655474 PQC655474:PQF655474 PGG655474:PGJ655474 OWK655474:OWN655474 OMO655474:OMR655474 OCS655474:OCV655474 NSW655474:NSZ655474 NJA655474:NJD655474 MZE655474:MZH655474 MPI655474:MPL655474 MFM655474:MFP655474 LVQ655474:LVT655474 LLU655474:LLX655474 LBY655474:LCB655474 KSC655474:KSF655474 KIG655474:KIJ655474 JYK655474:JYN655474 JOO655474:JOR655474 JES655474:JEV655474 IUW655474:IUZ655474 ILA655474:ILD655474 IBE655474:IBH655474 HRI655474:HRL655474 HHM655474:HHP655474 GXQ655474:GXT655474 GNU655474:GNX655474 GDY655474:GEB655474 FUC655474:FUF655474 FKG655474:FKJ655474 FAK655474:FAN655474 EQO655474:EQR655474 EGS655474:EGV655474 DWW655474:DWZ655474 DNA655474:DND655474 DDE655474:DDH655474 CTI655474:CTL655474 CJM655474:CJP655474 BZQ655474:BZT655474 BPU655474:BPX655474 BFY655474:BGB655474 AWC655474:AWF655474 AMG655474:AMJ655474 ACK655474:ACN655474 SO655474:SR655474 IS655474:IV655474 L655474:P655474 WVE589938:WVH589938 WLI589938:WLL589938 WBM589938:WBP589938 VRQ589938:VRT589938 VHU589938:VHX589938 UXY589938:UYB589938 UOC589938:UOF589938 UEG589938:UEJ589938 TUK589938:TUN589938 TKO589938:TKR589938 TAS589938:TAV589938 SQW589938:SQZ589938 SHA589938:SHD589938 RXE589938:RXH589938 RNI589938:RNL589938 RDM589938:RDP589938 QTQ589938:QTT589938 QJU589938:QJX589938 PZY589938:QAB589938 PQC589938:PQF589938 PGG589938:PGJ589938 OWK589938:OWN589938 OMO589938:OMR589938 OCS589938:OCV589938 NSW589938:NSZ589938 NJA589938:NJD589938 MZE589938:MZH589938 MPI589938:MPL589938 MFM589938:MFP589938 LVQ589938:LVT589938 LLU589938:LLX589938 LBY589938:LCB589938 KSC589938:KSF589938 KIG589938:KIJ589938 JYK589938:JYN589938 JOO589938:JOR589938 JES589938:JEV589938 IUW589938:IUZ589938 ILA589938:ILD589938 IBE589938:IBH589938 HRI589938:HRL589938 HHM589938:HHP589938 GXQ589938:GXT589938 GNU589938:GNX589938 GDY589938:GEB589938 FUC589938:FUF589938 FKG589938:FKJ589938 FAK589938:FAN589938 EQO589938:EQR589938 EGS589938:EGV589938 DWW589938:DWZ589938 DNA589938:DND589938 DDE589938:DDH589938 CTI589938:CTL589938 CJM589938:CJP589938 BZQ589938:BZT589938 BPU589938:BPX589938 BFY589938:BGB589938 AWC589938:AWF589938 AMG589938:AMJ589938 ACK589938:ACN589938 SO589938:SR589938 IS589938:IV589938 L589938:P589938 WVE524402:WVH524402 WLI524402:WLL524402 WBM524402:WBP524402 VRQ524402:VRT524402 VHU524402:VHX524402 UXY524402:UYB524402 UOC524402:UOF524402 UEG524402:UEJ524402 TUK524402:TUN524402 TKO524402:TKR524402 TAS524402:TAV524402 SQW524402:SQZ524402 SHA524402:SHD524402 RXE524402:RXH524402 RNI524402:RNL524402 RDM524402:RDP524402 QTQ524402:QTT524402 QJU524402:QJX524402 PZY524402:QAB524402 PQC524402:PQF524402 PGG524402:PGJ524402 OWK524402:OWN524402 OMO524402:OMR524402 OCS524402:OCV524402 NSW524402:NSZ524402 NJA524402:NJD524402 MZE524402:MZH524402 MPI524402:MPL524402 MFM524402:MFP524402 LVQ524402:LVT524402 LLU524402:LLX524402 LBY524402:LCB524402 KSC524402:KSF524402 KIG524402:KIJ524402 JYK524402:JYN524402 JOO524402:JOR524402 JES524402:JEV524402 IUW524402:IUZ524402 ILA524402:ILD524402 IBE524402:IBH524402 HRI524402:HRL524402 HHM524402:HHP524402 GXQ524402:GXT524402 GNU524402:GNX524402 GDY524402:GEB524402 FUC524402:FUF524402 FKG524402:FKJ524402 FAK524402:FAN524402 EQO524402:EQR524402 EGS524402:EGV524402 DWW524402:DWZ524402 DNA524402:DND524402 DDE524402:DDH524402 CTI524402:CTL524402 CJM524402:CJP524402 BZQ524402:BZT524402 BPU524402:BPX524402 BFY524402:BGB524402 AWC524402:AWF524402 AMG524402:AMJ524402 ACK524402:ACN524402 SO524402:SR524402 IS524402:IV524402 L524402:P524402 WVE458866:WVH458866 WLI458866:WLL458866 WBM458866:WBP458866 VRQ458866:VRT458866 VHU458866:VHX458866 UXY458866:UYB458866 UOC458866:UOF458866 UEG458866:UEJ458866 TUK458866:TUN458866 TKO458866:TKR458866 TAS458866:TAV458866 SQW458866:SQZ458866 SHA458866:SHD458866 RXE458866:RXH458866 RNI458866:RNL458866 RDM458866:RDP458866 QTQ458866:QTT458866 QJU458866:QJX458866 PZY458866:QAB458866 PQC458866:PQF458866 PGG458866:PGJ458866 OWK458866:OWN458866 OMO458866:OMR458866 OCS458866:OCV458866 NSW458866:NSZ458866 NJA458866:NJD458866 MZE458866:MZH458866 MPI458866:MPL458866 MFM458866:MFP458866 LVQ458866:LVT458866 LLU458866:LLX458866 LBY458866:LCB458866 KSC458866:KSF458866 KIG458866:KIJ458866 JYK458866:JYN458866 JOO458866:JOR458866 JES458866:JEV458866 IUW458866:IUZ458866 ILA458866:ILD458866 IBE458866:IBH458866 HRI458866:HRL458866 HHM458866:HHP458866 GXQ458866:GXT458866 GNU458866:GNX458866 GDY458866:GEB458866 FUC458866:FUF458866 FKG458866:FKJ458866 FAK458866:FAN458866 EQO458866:EQR458866 EGS458866:EGV458866 DWW458866:DWZ458866 DNA458866:DND458866 DDE458866:DDH458866 CTI458866:CTL458866 CJM458866:CJP458866 BZQ458866:BZT458866 BPU458866:BPX458866 BFY458866:BGB458866 AWC458866:AWF458866 AMG458866:AMJ458866 ACK458866:ACN458866 SO458866:SR458866 IS458866:IV458866 L458866:P458866 WVE393330:WVH393330 WLI393330:WLL393330 WBM393330:WBP393330 VRQ393330:VRT393330 VHU393330:VHX393330 UXY393330:UYB393330 UOC393330:UOF393330 UEG393330:UEJ393330 TUK393330:TUN393330 TKO393330:TKR393330 TAS393330:TAV393330 SQW393330:SQZ393330 SHA393330:SHD393330 RXE393330:RXH393330 RNI393330:RNL393330 RDM393330:RDP393330 QTQ393330:QTT393330 QJU393330:QJX393330 PZY393330:QAB393330 PQC393330:PQF393330 PGG393330:PGJ393330 OWK393330:OWN393330 OMO393330:OMR393330 OCS393330:OCV393330 NSW393330:NSZ393330 NJA393330:NJD393330 MZE393330:MZH393330 MPI393330:MPL393330 MFM393330:MFP393330 LVQ393330:LVT393330 LLU393330:LLX393330 LBY393330:LCB393330 KSC393330:KSF393330 KIG393330:KIJ393330 JYK393330:JYN393330 JOO393330:JOR393330 JES393330:JEV393330 IUW393330:IUZ393330 ILA393330:ILD393330 IBE393330:IBH393330 HRI393330:HRL393330 HHM393330:HHP393330 GXQ393330:GXT393330 GNU393330:GNX393330 GDY393330:GEB393330 FUC393330:FUF393330 FKG393330:FKJ393330 FAK393330:FAN393330 EQO393330:EQR393330 EGS393330:EGV393330 DWW393330:DWZ393330 DNA393330:DND393330 DDE393330:DDH393330 CTI393330:CTL393330 CJM393330:CJP393330 BZQ393330:BZT393330 BPU393330:BPX393330 BFY393330:BGB393330 AWC393330:AWF393330 AMG393330:AMJ393330 ACK393330:ACN393330 SO393330:SR393330 IS393330:IV393330 L393330:P393330 WVE327794:WVH327794 WLI327794:WLL327794 WBM327794:WBP327794 VRQ327794:VRT327794 VHU327794:VHX327794 UXY327794:UYB327794 UOC327794:UOF327794 UEG327794:UEJ327794 TUK327794:TUN327794 TKO327794:TKR327794 TAS327794:TAV327794 SQW327794:SQZ327794 SHA327794:SHD327794 RXE327794:RXH327794 RNI327794:RNL327794 RDM327794:RDP327794 QTQ327794:QTT327794 QJU327794:QJX327794 PZY327794:QAB327794 PQC327794:PQF327794 PGG327794:PGJ327794 OWK327794:OWN327794 OMO327794:OMR327794 OCS327794:OCV327794 NSW327794:NSZ327794 NJA327794:NJD327794 MZE327794:MZH327794 MPI327794:MPL327794 MFM327794:MFP327794 LVQ327794:LVT327794 LLU327794:LLX327794 LBY327794:LCB327794 KSC327794:KSF327794 KIG327794:KIJ327794 JYK327794:JYN327794 JOO327794:JOR327794 JES327794:JEV327794 IUW327794:IUZ327794 ILA327794:ILD327794 IBE327794:IBH327794 HRI327794:HRL327794 HHM327794:HHP327794 GXQ327794:GXT327794 GNU327794:GNX327794 GDY327794:GEB327794 FUC327794:FUF327794 FKG327794:FKJ327794 FAK327794:FAN327794 EQO327794:EQR327794 EGS327794:EGV327794 DWW327794:DWZ327794 DNA327794:DND327794 DDE327794:DDH327794 CTI327794:CTL327794 CJM327794:CJP327794 BZQ327794:BZT327794 BPU327794:BPX327794 BFY327794:BGB327794 AWC327794:AWF327794 AMG327794:AMJ327794 ACK327794:ACN327794 SO327794:SR327794 IS327794:IV327794 L327794:P327794 WVE262258:WVH262258 WLI262258:WLL262258 WBM262258:WBP262258 VRQ262258:VRT262258 VHU262258:VHX262258 UXY262258:UYB262258 UOC262258:UOF262258 UEG262258:UEJ262258 TUK262258:TUN262258 TKO262258:TKR262258 TAS262258:TAV262258 SQW262258:SQZ262258 SHA262258:SHD262258 RXE262258:RXH262258 RNI262258:RNL262258 RDM262258:RDP262258 QTQ262258:QTT262258 QJU262258:QJX262258 PZY262258:QAB262258 PQC262258:PQF262258 PGG262258:PGJ262258 OWK262258:OWN262258 OMO262258:OMR262258 OCS262258:OCV262258 NSW262258:NSZ262258 NJA262258:NJD262258 MZE262258:MZH262258 MPI262258:MPL262258 MFM262258:MFP262258 LVQ262258:LVT262258 LLU262258:LLX262258 LBY262258:LCB262258 KSC262258:KSF262258 KIG262258:KIJ262258 JYK262258:JYN262258 JOO262258:JOR262258 JES262258:JEV262258 IUW262258:IUZ262258 ILA262258:ILD262258 IBE262258:IBH262258 HRI262258:HRL262258 HHM262258:HHP262258 GXQ262258:GXT262258 GNU262258:GNX262258 GDY262258:GEB262258 FUC262258:FUF262258 FKG262258:FKJ262258 FAK262258:FAN262258 EQO262258:EQR262258 EGS262258:EGV262258 DWW262258:DWZ262258 DNA262258:DND262258 DDE262258:DDH262258 CTI262258:CTL262258 CJM262258:CJP262258 BZQ262258:BZT262258 BPU262258:BPX262258 BFY262258:BGB262258 AWC262258:AWF262258 AMG262258:AMJ262258 ACK262258:ACN262258 SO262258:SR262258 IS262258:IV262258 L262258:P262258 WVE196722:WVH196722 WLI196722:WLL196722 WBM196722:WBP196722 VRQ196722:VRT196722 VHU196722:VHX196722 UXY196722:UYB196722 UOC196722:UOF196722 UEG196722:UEJ196722 TUK196722:TUN196722 TKO196722:TKR196722 TAS196722:TAV196722 SQW196722:SQZ196722 SHA196722:SHD196722 RXE196722:RXH196722 RNI196722:RNL196722 RDM196722:RDP196722 QTQ196722:QTT196722 QJU196722:QJX196722 PZY196722:QAB196722 PQC196722:PQF196722 PGG196722:PGJ196722 OWK196722:OWN196722 OMO196722:OMR196722 OCS196722:OCV196722 NSW196722:NSZ196722 NJA196722:NJD196722 MZE196722:MZH196722 MPI196722:MPL196722 MFM196722:MFP196722 LVQ196722:LVT196722 LLU196722:LLX196722 LBY196722:LCB196722 KSC196722:KSF196722 KIG196722:KIJ196722 JYK196722:JYN196722 JOO196722:JOR196722 JES196722:JEV196722 IUW196722:IUZ196722 ILA196722:ILD196722 IBE196722:IBH196722 HRI196722:HRL196722 HHM196722:HHP196722 GXQ196722:GXT196722 GNU196722:GNX196722 GDY196722:GEB196722 FUC196722:FUF196722 FKG196722:FKJ196722 FAK196722:FAN196722 EQO196722:EQR196722 EGS196722:EGV196722 DWW196722:DWZ196722 DNA196722:DND196722 DDE196722:DDH196722 CTI196722:CTL196722 CJM196722:CJP196722 BZQ196722:BZT196722 BPU196722:BPX196722 BFY196722:BGB196722 AWC196722:AWF196722 AMG196722:AMJ196722 ACK196722:ACN196722 SO196722:SR196722 IS196722:IV196722 L196722:P196722 WVE131186:WVH131186 WLI131186:WLL131186 WBM131186:WBP131186 VRQ131186:VRT131186 VHU131186:VHX131186 UXY131186:UYB131186 UOC131186:UOF131186 UEG131186:UEJ131186 TUK131186:TUN131186 TKO131186:TKR131186 TAS131186:TAV131186 SQW131186:SQZ131186 SHA131186:SHD131186 RXE131186:RXH131186 RNI131186:RNL131186 RDM131186:RDP131186 QTQ131186:QTT131186 QJU131186:QJX131186 PZY131186:QAB131186 PQC131186:PQF131186 PGG131186:PGJ131186 OWK131186:OWN131186 OMO131186:OMR131186 OCS131186:OCV131186 NSW131186:NSZ131186 NJA131186:NJD131186 MZE131186:MZH131186 MPI131186:MPL131186 MFM131186:MFP131186 LVQ131186:LVT131186 LLU131186:LLX131186 LBY131186:LCB131186 KSC131186:KSF131186 KIG131186:KIJ131186 JYK131186:JYN131186 JOO131186:JOR131186 JES131186:JEV131186 IUW131186:IUZ131186 ILA131186:ILD131186 IBE131186:IBH131186 HRI131186:HRL131186 HHM131186:HHP131186 GXQ131186:GXT131186 GNU131186:GNX131186 GDY131186:GEB131186 FUC131186:FUF131186 FKG131186:FKJ131186 FAK131186:FAN131186 EQO131186:EQR131186 EGS131186:EGV131186 DWW131186:DWZ131186 DNA131186:DND131186 DDE131186:DDH131186 CTI131186:CTL131186 CJM131186:CJP131186 BZQ131186:BZT131186 BPU131186:BPX131186 BFY131186:BGB131186 AWC131186:AWF131186 AMG131186:AMJ131186 ACK131186:ACN131186 SO131186:SR131186 IS131186:IV131186 L131186:P131186 WVE65650:WVH65650 WLI65650:WLL65650 WBM65650:WBP65650 VRQ65650:VRT65650 VHU65650:VHX65650 UXY65650:UYB65650 UOC65650:UOF65650 UEG65650:UEJ65650 TUK65650:TUN65650 TKO65650:TKR65650 TAS65650:TAV65650 SQW65650:SQZ65650 SHA65650:SHD65650 RXE65650:RXH65650 RNI65650:RNL65650 RDM65650:RDP65650 QTQ65650:QTT65650 QJU65650:QJX65650 PZY65650:QAB65650 PQC65650:PQF65650 PGG65650:PGJ65650 OWK65650:OWN65650 OMO65650:OMR65650 OCS65650:OCV65650 NSW65650:NSZ65650 NJA65650:NJD65650 MZE65650:MZH65650 MPI65650:MPL65650 MFM65650:MFP65650 LVQ65650:LVT65650 LLU65650:LLX65650 LBY65650:LCB65650 KSC65650:KSF65650 KIG65650:KIJ65650 JYK65650:JYN65650 JOO65650:JOR65650 JES65650:JEV65650 IUW65650:IUZ65650 ILA65650:ILD65650 IBE65650:IBH65650 HRI65650:HRL65650 HHM65650:HHP65650 GXQ65650:GXT65650 GNU65650:GNX65650 GDY65650:GEB65650 FUC65650:FUF65650 FKG65650:FKJ65650 FAK65650:FAN65650 EQO65650:EQR65650 EGS65650:EGV65650 DWW65650:DWZ65650 DNA65650:DND65650 DDE65650:DDH65650 CTI65650:CTL65650 CJM65650:CJP65650 BZQ65650:BZT65650 BPU65650:BPX65650 BFY65650:BGB65650 AWC65650:AWF65650 AMG65650:AMJ65650 ACK65650:ACN65650 SO65650:SR65650 IS65650:IV65650 L65650:P65650 WVE983152:WVH983152 WLI983152:WLL983152 WBM983152:WBP983152 VRQ983152:VRT983152 VHU983152:VHX983152 UXY983152:UYB983152 UOC983152:UOF983152 UEG983152:UEJ983152 TUK983152:TUN983152 TKO983152:TKR983152 TAS983152:TAV983152 SQW983152:SQZ983152 SHA983152:SHD983152 RXE983152:RXH983152 RNI983152:RNL983152 RDM983152:RDP983152 QTQ983152:QTT983152 QJU983152:QJX983152 PZY983152:QAB983152 PQC983152:PQF983152 PGG983152:PGJ983152 OWK983152:OWN983152 OMO983152:OMR983152 OCS983152:OCV983152 NSW983152:NSZ983152 NJA983152:NJD983152 MZE983152:MZH983152 MPI983152:MPL983152 MFM983152:MFP983152 LVQ983152:LVT983152 LLU983152:LLX983152 LBY983152:LCB983152 KSC983152:KSF983152 KIG983152:KIJ983152 JYK983152:JYN983152 JOO983152:JOR983152 JES983152:JEV983152 IUW983152:IUZ983152 ILA983152:ILD983152 IBE983152:IBH983152 HRI983152:HRL983152 HHM983152:HHP983152 GXQ983152:GXT983152 GNU983152:GNX983152 GDY983152:GEB983152 FUC983152:FUF983152 FKG983152:FKJ983152 FAK983152:FAN983152 EQO983152:EQR983152 EGS983152:EGV983152 DWW983152:DWZ983152 DNA983152:DND983152 DDE983152:DDH983152 CTI983152:CTL983152 CJM983152:CJP983152 BZQ983152:BZT983152 BPU983152:BPX983152 BFY983152:BGB983152 AWC983152:AWF983152 AMG983152:AMJ983152 ACK983152:ACN983152 SO983152:SR983152 IS983152:IV983152 L983152:P983152 WVE917616:WVH917616 WLI917616:WLL917616 WBM917616:WBP917616 VRQ917616:VRT917616 VHU917616:VHX917616 UXY917616:UYB917616 UOC917616:UOF917616 UEG917616:UEJ917616 TUK917616:TUN917616 TKO917616:TKR917616 TAS917616:TAV917616 SQW917616:SQZ917616 SHA917616:SHD917616 RXE917616:RXH917616 RNI917616:RNL917616 RDM917616:RDP917616 QTQ917616:QTT917616 QJU917616:QJX917616 PZY917616:QAB917616 PQC917616:PQF917616 PGG917616:PGJ917616 OWK917616:OWN917616 OMO917616:OMR917616 OCS917616:OCV917616 NSW917616:NSZ917616 NJA917616:NJD917616 MZE917616:MZH917616 MPI917616:MPL917616 MFM917616:MFP917616 LVQ917616:LVT917616 LLU917616:LLX917616 LBY917616:LCB917616 KSC917616:KSF917616 KIG917616:KIJ917616 JYK917616:JYN917616 JOO917616:JOR917616 JES917616:JEV917616 IUW917616:IUZ917616 ILA917616:ILD917616 IBE917616:IBH917616 HRI917616:HRL917616 HHM917616:HHP917616 GXQ917616:GXT917616 GNU917616:GNX917616 GDY917616:GEB917616 FUC917616:FUF917616 FKG917616:FKJ917616 FAK917616:FAN917616 EQO917616:EQR917616 EGS917616:EGV917616 DWW917616:DWZ917616 DNA917616:DND917616 DDE917616:DDH917616 CTI917616:CTL917616 CJM917616:CJP917616 BZQ917616:BZT917616 BPU917616:BPX917616 BFY917616:BGB917616 AWC917616:AWF917616 AMG917616:AMJ917616 ACK917616:ACN917616 SO917616:SR917616 IS917616:IV917616 L917616:P917616 WVE852080:WVH852080 WLI852080:WLL852080 WBM852080:WBP852080 VRQ852080:VRT852080 VHU852080:VHX852080 UXY852080:UYB852080 UOC852080:UOF852080 UEG852080:UEJ852080 TUK852080:TUN852080 TKO852080:TKR852080 TAS852080:TAV852080 SQW852080:SQZ852080 SHA852080:SHD852080 RXE852080:RXH852080 RNI852080:RNL852080 RDM852080:RDP852080 QTQ852080:QTT852080 QJU852080:QJX852080 PZY852080:QAB852080 PQC852080:PQF852080 PGG852080:PGJ852080 OWK852080:OWN852080 OMO852080:OMR852080 OCS852080:OCV852080 NSW852080:NSZ852080 NJA852080:NJD852080 MZE852080:MZH852080 MPI852080:MPL852080 MFM852080:MFP852080 LVQ852080:LVT852080 LLU852080:LLX852080 LBY852080:LCB852080 KSC852080:KSF852080 KIG852080:KIJ852080 JYK852080:JYN852080 JOO852080:JOR852080 JES852080:JEV852080 IUW852080:IUZ852080 ILA852080:ILD852080 IBE852080:IBH852080 HRI852080:HRL852080 HHM852080:HHP852080 GXQ852080:GXT852080 GNU852080:GNX852080 GDY852080:GEB852080 FUC852080:FUF852080 FKG852080:FKJ852080 FAK852080:FAN852080 EQO852080:EQR852080 EGS852080:EGV852080 DWW852080:DWZ852080 DNA852080:DND852080 DDE852080:DDH852080 CTI852080:CTL852080 CJM852080:CJP852080 BZQ852080:BZT852080 BPU852080:BPX852080 BFY852080:BGB852080 AWC852080:AWF852080 AMG852080:AMJ852080 ACK852080:ACN852080 SO852080:SR852080 IS852080:IV852080 L852080:P852080 WVE786544:WVH786544 WLI786544:WLL786544 WBM786544:WBP786544 VRQ786544:VRT786544 VHU786544:VHX786544 UXY786544:UYB786544 UOC786544:UOF786544 UEG786544:UEJ786544 TUK786544:TUN786544 TKO786544:TKR786544 TAS786544:TAV786544 SQW786544:SQZ786544 SHA786544:SHD786544 RXE786544:RXH786544 RNI786544:RNL786544 RDM786544:RDP786544 QTQ786544:QTT786544 QJU786544:QJX786544 PZY786544:QAB786544 PQC786544:PQF786544 PGG786544:PGJ786544 OWK786544:OWN786544 OMO786544:OMR786544 OCS786544:OCV786544 NSW786544:NSZ786544 NJA786544:NJD786544 MZE786544:MZH786544 MPI786544:MPL786544 MFM786544:MFP786544 LVQ786544:LVT786544 LLU786544:LLX786544 LBY786544:LCB786544 KSC786544:KSF786544 KIG786544:KIJ786544 JYK786544:JYN786544 JOO786544:JOR786544 JES786544:JEV786544 IUW786544:IUZ786544 ILA786544:ILD786544 IBE786544:IBH786544 HRI786544:HRL786544 HHM786544:HHP786544 GXQ786544:GXT786544 GNU786544:GNX786544 GDY786544:GEB786544 FUC786544:FUF786544 FKG786544:FKJ786544 FAK786544:FAN786544 EQO786544:EQR786544 EGS786544:EGV786544 DWW786544:DWZ786544 DNA786544:DND786544 DDE786544:DDH786544 CTI786544:CTL786544 CJM786544:CJP786544 BZQ786544:BZT786544 BPU786544:BPX786544 BFY786544:BGB786544 AWC786544:AWF786544 AMG786544:AMJ786544 ACK786544:ACN786544 SO786544:SR786544 IS786544:IV786544 L786544:P786544 WVE721008:WVH721008 WLI721008:WLL721008 WBM721008:WBP721008 VRQ721008:VRT721008 VHU721008:VHX721008 UXY721008:UYB721008 UOC721008:UOF721008 UEG721008:UEJ721008 TUK721008:TUN721008 TKO721008:TKR721008 TAS721008:TAV721008 SQW721008:SQZ721008 SHA721008:SHD721008 RXE721008:RXH721008 RNI721008:RNL721008 RDM721008:RDP721008 QTQ721008:QTT721008 QJU721008:QJX721008 PZY721008:QAB721008 PQC721008:PQF721008 PGG721008:PGJ721008 OWK721008:OWN721008 OMO721008:OMR721008 OCS721008:OCV721008 NSW721008:NSZ721008 NJA721008:NJD721008 MZE721008:MZH721008 MPI721008:MPL721008 MFM721008:MFP721008 LVQ721008:LVT721008 LLU721008:LLX721008 LBY721008:LCB721008 KSC721008:KSF721008 KIG721008:KIJ721008 JYK721008:JYN721008 JOO721008:JOR721008 JES721008:JEV721008 IUW721008:IUZ721008 ILA721008:ILD721008 IBE721008:IBH721008 HRI721008:HRL721008 HHM721008:HHP721008 GXQ721008:GXT721008 GNU721008:GNX721008 GDY721008:GEB721008 FUC721008:FUF721008 FKG721008:FKJ721008 FAK721008:FAN721008 EQO721008:EQR721008 EGS721008:EGV721008 DWW721008:DWZ721008 DNA721008:DND721008 DDE721008:DDH721008 CTI721008:CTL721008 CJM721008:CJP721008 BZQ721008:BZT721008 BPU721008:BPX721008 BFY721008:BGB721008 AWC721008:AWF721008 AMG721008:AMJ721008 ACK721008:ACN721008 SO721008:SR721008 IS721008:IV721008 L721008:P721008 WVE655472:WVH655472 WLI655472:WLL655472 WBM655472:WBP655472 VRQ655472:VRT655472 VHU655472:VHX655472 UXY655472:UYB655472 UOC655472:UOF655472 UEG655472:UEJ655472 TUK655472:TUN655472 TKO655472:TKR655472 TAS655472:TAV655472 SQW655472:SQZ655472 SHA655472:SHD655472 RXE655472:RXH655472 RNI655472:RNL655472 RDM655472:RDP655472 QTQ655472:QTT655472 QJU655472:QJX655472 PZY655472:QAB655472 PQC655472:PQF655472 PGG655472:PGJ655472 OWK655472:OWN655472 OMO655472:OMR655472 OCS655472:OCV655472 NSW655472:NSZ655472 NJA655472:NJD655472 MZE655472:MZH655472 MPI655472:MPL655472 MFM655472:MFP655472 LVQ655472:LVT655472 LLU655472:LLX655472 LBY655472:LCB655472 KSC655472:KSF655472 KIG655472:KIJ655472 JYK655472:JYN655472 JOO655472:JOR655472 JES655472:JEV655472 IUW655472:IUZ655472 ILA655472:ILD655472 IBE655472:IBH655472 HRI655472:HRL655472 HHM655472:HHP655472 GXQ655472:GXT655472 GNU655472:GNX655472 GDY655472:GEB655472 FUC655472:FUF655472 FKG655472:FKJ655472 FAK655472:FAN655472 EQO655472:EQR655472 EGS655472:EGV655472 DWW655472:DWZ655472 DNA655472:DND655472 DDE655472:DDH655472 CTI655472:CTL655472 CJM655472:CJP655472 BZQ655472:BZT655472 BPU655472:BPX655472 BFY655472:BGB655472 AWC655472:AWF655472 AMG655472:AMJ655472 ACK655472:ACN655472 SO655472:SR655472 IS655472:IV655472 L655472:P655472 WVE589936:WVH589936 WLI589936:WLL589936 WBM589936:WBP589936 VRQ589936:VRT589936 VHU589936:VHX589936 UXY589936:UYB589936 UOC589936:UOF589936 UEG589936:UEJ589936 TUK589936:TUN589936 TKO589936:TKR589936 TAS589936:TAV589936 SQW589936:SQZ589936 SHA589936:SHD589936 RXE589936:RXH589936 RNI589936:RNL589936 RDM589936:RDP589936 QTQ589936:QTT589936 QJU589936:QJX589936 PZY589936:QAB589936 PQC589936:PQF589936 PGG589936:PGJ589936 OWK589936:OWN589936 OMO589936:OMR589936 OCS589936:OCV589936 NSW589936:NSZ589936 NJA589936:NJD589936 MZE589936:MZH589936 MPI589936:MPL589936 MFM589936:MFP589936 LVQ589936:LVT589936 LLU589936:LLX589936 LBY589936:LCB589936 KSC589936:KSF589936 KIG589936:KIJ589936 JYK589936:JYN589936 JOO589936:JOR589936 JES589936:JEV589936 IUW589936:IUZ589936 ILA589936:ILD589936 IBE589936:IBH589936 HRI589936:HRL589936 HHM589936:HHP589936 GXQ589936:GXT589936 GNU589936:GNX589936 GDY589936:GEB589936 FUC589936:FUF589936 FKG589936:FKJ589936 FAK589936:FAN589936 EQO589936:EQR589936 EGS589936:EGV589936 DWW589936:DWZ589936 DNA589936:DND589936 DDE589936:DDH589936 CTI589936:CTL589936 CJM589936:CJP589936 BZQ589936:BZT589936 BPU589936:BPX589936 BFY589936:BGB589936 AWC589936:AWF589936 AMG589936:AMJ589936 ACK589936:ACN589936 SO589936:SR589936 IS589936:IV589936 L589936:P589936 WVE524400:WVH524400 WLI524400:WLL524400 WBM524400:WBP524400 VRQ524400:VRT524400 VHU524400:VHX524400 UXY524400:UYB524400 UOC524400:UOF524400 UEG524400:UEJ524400 TUK524400:TUN524400 TKO524400:TKR524400 TAS524400:TAV524400 SQW524400:SQZ524400 SHA524400:SHD524400 RXE524400:RXH524400 RNI524400:RNL524400 RDM524400:RDP524400 QTQ524400:QTT524400 QJU524400:QJX524400 PZY524400:QAB524400 PQC524400:PQF524400 PGG524400:PGJ524400 OWK524400:OWN524400 OMO524400:OMR524400 OCS524400:OCV524400 NSW524400:NSZ524400 NJA524400:NJD524400 MZE524400:MZH524400 MPI524400:MPL524400 MFM524400:MFP524400 LVQ524400:LVT524400 LLU524400:LLX524400 LBY524400:LCB524400 KSC524400:KSF524400 KIG524400:KIJ524400 JYK524400:JYN524400 JOO524400:JOR524400 JES524400:JEV524400 IUW524400:IUZ524400 ILA524400:ILD524400 IBE524400:IBH524400 HRI524400:HRL524400 HHM524400:HHP524400 GXQ524400:GXT524400 GNU524400:GNX524400 GDY524400:GEB524400 FUC524400:FUF524400 FKG524400:FKJ524400 FAK524400:FAN524400 EQO524400:EQR524400 EGS524400:EGV524400 DWW524400:DWZ524400 DNA524400:DND524400 DDE524400:DDH524400 CTI524400:CTL524400 CJM524400:CJP524400 BZQ524400:BZT524400 BPU524400:BPX524400 BFY524400:BGB524400 AWC524400:AWF524400 AMG524400:AMJ524400 ACK524400:ACN524400 SO524400:SR524400 IS524400:IV524400 L524400:P524400 WVE458864:WVH458864 WLI458864:WLL458864 WBM458864:WBP458864 VRQ458864:VRT458864 VHU458864:VHX458864 UXY458864:UYB458864 UOC458864:UOF458864 UEG458864:UEJ458864 TUK458864:TUN458864 TKO458864:TKR458864 TAS458864:TAV458864 SQW458864:SQZ458864 SHA458864:SHD458864 RXE458864:RXH458864 RNI458864:RNL458864 RDM458864:RDP458864 QTQ458864:QTT458864 QJU458864:QJX458864 PZY458864:QAB458864 PQC458864:PQF458864 PGG458864:PGJ458864 OWK458864:OWN458864 OMO458864:OMR458864 OCS458864:OCV458864 NSW458864:NSZ458864 NJA458864:NJD458864 MZE458864:MZH458864 MPI458864:MPL458864 MFM458864:MFP458864 LVQ458864:LVT458864 LLU458864:LLX458864 LBY458864:LCB458864 KSC458864:KSF458864 KIG458864:KIJ458864 JYK458864:JYN458864 JOO458864:JOR458864 JES458864:JEV458864 IUW458864:IUZ458864 ILA458864:ILD458864 IBE458864:IBH458864 HRI458864:HRL458864 HHM458864:HHP458864 GXQ458864:GXT458864 GNU458864:GNX458864 GDY458864:GEB458864 FUC458864:FUF458864 FKG458864:FKJ458864 FAK458864:FAN458864 EQO458864:EQR458864 EGS458864:EGV458864 DWW458864:DWZ458864 DNA458864:DND458864 DDE458864:DDH458864 CTI458864:CTL458864 CJM458864:CJP458864 BZQ458864:BZT458864 BPU458864:BPX458864 BFY458864:BGB458864 AWC458864:AWF458864 AMG458864:AMJ458864 ACK458864:ACN458864 SO458864:SR458864 IS458864:IV458864 L458864:P458864 WVE393328:WVH393328 WLI393328:WLL393328 WBM393328:WBP393328 VRQ393328:VRT393328 VHU393328:VHX393328 UXY393328:UYB393328 UOC393328:UOF393328 UEG393328:UEJ393328 TUK393328:TUN393328 TKO393328:TKR393328 TAS393328:TAV393328 SQW393328:SQZ393328 SHA393328:SHD393328 RXE393328:RXH393328 RNI393328:RNL393328 RDM393328:RDP393328 QTQ393328:QTT393328 QJU393328:QJX393328 PZY393328:QAB393328 PQC393328:PQF393328 PGG393328:PGJ393328 OWK393328:OWN393328 OMO393328:OMR393328 OCS393328:OCV393328 NSW393328:NSZ393328 NJA393328:NJD393328 MZE393328:MZH393328 MPI393328:MPL393328 MFM393328:MFP393328 LVQ393328:LVT393328 LLU393328:LLX393328 LBY393328:LCB393328 KSC393328:KSF393328 KIG393328:KIJ393328 JYK393328:JYN393328 JOO393328:JOR393328 JES393328:JEV393328 IUW393328:IUZ393328 ILA393328:ILD393328 IBE393328:IBH393328 HRI393328:HRL393328 HHM393328:HHP393328 GXQ393328:GXT393328 GNU393328:GNX393328 GDY393328:GEB393328 FUC393328:FUF393328 FKG393328:FKJ393328 FAK393328:FAN393328 EQO393328:EQR393328 EGS393328:EGV393328 DWW393328:DWZ393328 DNA393328:DND393328 DDE393328:DDH393328 CTI393328:CTL393328 CJM393328:CJP393328 BZQ393328:BZT393328 BPU393328:BPX393328 BFY393328:BGB393328 AWC393328:AWF393328 AMG393328:AMJ393328 ACK393328:ACN393328 SO393328:SR393328 IS393328:IV393328 L393328:P393328 WVE327792:WVH327792 WLI327792:WLL327792 WBM327792:WBP327792 VRQ327792:VRT327792 VHU327792:VHX327792 UXY327792:UYB327792 UOC327792:UOF327792 UEG327792:UEJ327792 TUK327792:TUN327792 TKO327792:TKR327792 TAS327792:TAV327792 SQW327792:SQZ327792 SHA327792:SHD327792 RXE327792:RXH327792 RNI327792:RNL327792 RDM327792:RDP327792 QTQ327792:QTT327792 QJU327792:QJX327792 PZY327792:QAB327792 PQC327792:PQF327792 PGG327792:PGJ327792 OWK327792:OWN327792 OMO327792:OMR327792 OCS327792:OCV327792 NSW327792:NSZ327792 NJA327792:NJD327792 MZE327792:MZH327792 MPI327792:MPL327792 MFM327792:MFP327792 LVQ327792:LVT327792 LLU327792:LLX327792 LBY327792:LCB327792 KSC327792:KSF327792 KIG327792:KIJ327792 JYK327792:JYN327792 JOO327792:JOR327792 JES327792:JEV327792 IUW327792:IUZ327792 ILA327792:ILD327792 IBE327792:IBH327792 HRI327792:HRL327792 HHM327792:HHP327792 GXQ327792:GXT327792 GNU327792:GNX327792 GDY327792:GEB327792 FUC327792:FUF327792 FKG327792:FKJ327792 FAK327792:FAN327792 EQO327792:EQR327792 EGS327792:EGV327792 DWW327792:DWZ327792 DNA327792:DND327792 DDE327792:DDH327792 CTI327792:CTL327792 CJM327792:CJP327792 BZQ327792:BZT327792 BPU327792:BPX327792 BFY327792:BGB327792 AWC327792:AWF327792 AMG327792:AMJ327792 ACK327792:ACN327792 SO327792:SR327792 IS327792:IV327792 L327792:P327792 WVE262256:WVH262256 WLI262256:WLL262256 WBM262256:WBP262256 VRQ262256:VRT262256 VHU262256:VHX262256 UXY262256:UYB262256 UOC262256:UOF262256 UEG262256:UEJ262256 TUK262256:TUN262256 TKO262256:TKR262256 TAS262256:TAV262256 SQW262256:SQZ262256 SHA262256:SHD262256 RXE262256:RXH262256 RNI262256:RNL262256 RDM262256:RDP262256 QTQ262256:QTT262256 QJU262256:QJX262256 PZY262256:QAB262256 PQC262256:PQF262256 PGG262256:PGJ262256 OWK262256:OWN262256 OMO262256:OMR262256 OCS262256:OCV262256 NSW262256:NSZ262256 NJA262256:NJD262256 MZE262256:MZH262256 MPI262256:MPL262256 MFM262256:MFP262256 LVQ262256:LVT262256 LLU262256:LLX262256 LBY262256:LCB262256 KSC262256:KSF262256 KIG262256:KIJ262256 JYK262256:JYN262256 JOO262256:JOR262256 JES262256:JEV262256 IUW262256:IUZ262256 ILA262256:ILD262256 IBE262256:IBH262256 HRI262256:HRL262256 HHM262256:HHP262256 GXQ262256:GXT262256 GNU262256:GNX262256 GDY262256:GEB262256 FUC262256:FUF262256 FKG262256:FKJ262256 FAK262256:FAN262256 EQO262256:EQR262256 EGS262256:EGV262256 DWW262256:DWZ262256 DNA262256:DND262256 DDE262256:DDH262256 CTI262256:CTL262256 CJM262256:CJP262256 BZQ262256:BZT262256 BPU262256:BPX262256 BFY262256:BGB262256 AWC262256:AWF262256 AMG262256:AMJ262256 ACK262256:ACN262256 SO262256:SR262256 IS262256:IV262256 L262256:P262256 WVE196720:WVH196720 WLI196720:WLL196720 WBM196720:WBP196720 VRQ196720:VRT196720 VHU196720:VHX196720 UXY196720:UYB196720 UOC196720:UOF196720 UEG196720:UEJ196720 TUK196720:TUN196720 TKO196720:TKR196720 TAS196720:TAV196720 SQW196720:SQZ196720 SHA196720:SHD196720 RXE196720:RXH196720 RNI196720:RNL196720 RDM196720:RDP196720 QTQ196720:QTT196720 QJU196720:QJX196720 PZY196720:QAB196720 PQC196720:PQF196720 PGG196720:PGJ196720 OWK196720:OWN196720 OMO196720:OMR196720 OCS196720:OCV196720 NSW196720:NSZ196720 NJA196720:NJD196720 MZE196720:MZH196720 MPI196720:MPL196720 MFM196720:MFP196720 LVQ196720:LVT196720 LLU196720:LLX196720 LBY196720:LCB196720 KSC196720:KSF196720 KIG196720:KIJ196720 JYK196720:JYN196720 JOO196720:JOR196720 JES196720:JEV196720 IUW196720:IUZ196720 ILA196720:ILD196720 IBE196720:IBH196720 HRI196720:HRL196720 HHM196720:HHP196720 GXQ196720:GXT196720 GNU196720:GNX196720 GDY196720:GEB196720 FUC196720:FUF196720 FKG196720:FKJ196720 FAK196720:FAN196720 EQO196720:EQR196720 EGS196720:EGV196720 DWW196720:DWZ196720 DNA196720:DND196720 DDE196720:DDH196720 CTI196720:CTL196720 CJM196720:CJP196720 BZQ196720:BZT196720 BPU196720:BPX196720 BFY196720:BGB196720 AWC196720:AWF196720 AMG196720:AMJ196720 ACK196720:ACN196720 SO196720:SR196720 IS196720:IV196720 L196720:P196720 WVE131184:WVH131184 WLI131184:WLL131184 WBM131184:WBP131184 VRQ131184:VRT131184 VHU131184:VHX131184 UXY131184:UYB131184 UOC131184:UOF131184 UEG131184:UEJ131184 TUK131184:TUN131184 TKO131184:TKR131184 TAS131184:TAV131184 SQW131184:SQZ131184 SHA131184:SHD131184 RXE131184:RXH131184 RNI131184:RNL131184 RDM131184:RDP131184 QTQ131184:QTT131184 QJU131184:QJX131184 PZY131184:QAB131184 PQC131184:PQF131184 PGG131184:PGJ131184 OWK131184:OWN131184 OMO131184:OMR131184 OCS131184:OCV131184 NSW131184:NSZ131184 NJA131184:NJD131184 MZE131184:MZH131184 MPI131184:MPL131184 MFM131184:MFP131184 LVQ131184:LVT131184 LLU131184:LLX131184 LBY131184:LCB131184 KSC131184:KSF131184 KIG131184:KIJ131184 JYK131184:JYN131184 JOO131184:JOR131184 JES131184:JEV131184 IUW131184:IUZ131184 ILA131184:ILD131184 IBE131184:IBH131184 HRI131184:HRL131184 HHM131184:HHP131184 GXQ131184:GXT131184 GNU131184:GNX131184 GDY131184:GEB131184 FUC131184:FUF131184 FKG131184:FKJ131184 FAK131184:FAN131184 EQO131184:EQR131184 EGS131184:EGV131184 DWW131184:DWZ131184 DNA131184:DND131184 DDE131184:DDH131184 CTI131184:CTL131184 CJM131184:CJP131184 BZQ131184:BZT131184 BPU131184:BPX131184 BFY131184:BGB131184 AWC131184:AWF131184 AMG131184:AMJ131184 ACK131184:ACN131184 SO131184:SR131184 IS131184:IV131184 L131184:P131184 WVE65648:WVH65648 WLI65648:WLL65648 WBM65648:WBP65648 VRQ65648:VRT65648 VHU65648:VHX65648 UXY65648:UYB65648 UOC65648:UOF65648 UEG65648:UEJ65648 TUK65648:TUN65648 TKO65648:TKR65648 TAS65648:TAV65648 SQW65648:SQZ65648 SHA65648:SHD65648 RXE65648:RXH65648 RNI65648:RNL65648 RDM65648:RDP65648 QTQ65648:QTT65648 QJU65648:QJX65648 PZY65648:QAB65648 PQC65648:PQF65648 PGG65648:PGJ65648 OWK65648:OWN65648 OMO65648:OMR65648 OCS65648:OCV65648 NSW65648:NSZ65648 NJA65648:NJD65648 MZE65648:MZH65648 MPI65648:MPL65648 MFM65648:MFP65648 LVQ65648:LVT65648 LLU65648:LLX65648 LBY65648:LCB65648 KSC65648:KSF65648 KIG65648:KIJ65648 JYK65648:JYN65648 JOO65648:JOR65648 JES65648:JEV65648 IUW65648:IUZ65648 ILA65648:ILD65648 IBE65648:IBH65648 HRI65648:HRL65648 HHM65648:HHP65648 GXQ65648:GXT65648 GNU65648:GNX65648 GDY65648:GEB65648 FUC65648:FUF65648 FKG65648:FKJ65648 FAK65648:FAN65648 EQO65648:EQR65648 EGS65648:EGV65648 DWW65648:DWZ65648 DNA65648:DND65648 DDE65648:DDH65648 CTI65648:CTL65648 CJM65648:CJP65648 BZQ65648:BZT65648 BPU65648:BPX65648 BFY65648:BGB65648 AWC65648:AWF65648 AMG65648:AMJ65648 ACK65648:ACN65648 SO65648:SR65648 IS65648:IV65648 L65648:P65648 M94:O102 WVE983150:WVH983150 WLI983150:WLL983150 WBM983150:WBP983150 VRQ983150:VRT983150 VHU983150:VHX983150 UXY983150:UYB983150 UOC983150:UOF983150 UEG983150:UEJ983150 TUK983150:TUN983150 TKO983150:TKR983150 TAS983150:TAV983150 SQW983150:SQZ983150 SHA983150:SHD983150 RXE983150:RXH983150 RNI983150:RNL983150 RDM983150:RDP983150 QTQ983150:QTT983150 QJU983150:QJX983150 PZY983150:QAB983150 PQC983150:PQF983150 PGG983150:PGJ983150 OWK983150:OWN983150 OMO983150:OMR983150 OCS983150:OCV983150 NSW983150:NSZ983150 NJA983150:NJD983150 MZE983150:MZH983150 MPI983150:MPL983150 MFM983150:MFP983150 LVQ983150:LVT983150 LLU983150:LLX983150 LBY983150:LCB983150 KSC983150:KSF983150 KIG983150:KIJ983150 JYK983150:JYN983150 JOO983150:JOR983150 JES983150:JEV983150 IUW983150:IUZ983150 ILA983150:ILD983150 IBE983150:IBH983150 HRI983150:HRL983150 HHM983150:HHP983150 GXQ983150:GXT983150 GNU983150:GNX983150 GDY983150:GEB983150 FUC983150:FUF983150 FKG983150:FKJ983150 FAK983150:FAN983150 EQO983150:EQR983150 EGS983150:EGV983150 DWW983150:DWZ983150 DNA983150:DND983150 DDE983150:DDH983150 CTI983150:CTL983150 CJM983150:CJP983150 BZQ983150:BZT983150 BPU983150:BPX983150 BFY983150:BGB983150 AWC983150:AWF983150 AMG983150:AMJ983150 ACK983150:ACN983150 SO983150:SR983150 IS983150:IV983150 L983150:P983150 WVE917614:WVH917614 WLI917614:WLL917614 WBM917614:WBP917614 VRQ917614:VRT917614 VHU917614:VHX917614 UXY917614:UYB917614 UOC917614:UOF917614 UEG917614:UEJ917614 TUK917614:TUN917614 TKO917614:TKR917614 TAS917614:TAV917614 SQW917614:SQZ917614 SHA917614:SHD917614 RXE917614:RXH917614 RNI917614:RNL917614 RDM917614:RDP917614 QTQ917614:QTT917614 QJU917614:QJX917614 PZY917614:QAB917614 PQC917614:PQF917614 PGG917614:PGJ917614 OWK917614:OWN917614 OMO917614:OMR917614 OCS917614:OCV917614 NSW917614:NSZ917614 NJA917614:NJD917614 MZE917614:MZH917614 MPI917614:MPL917614 MFM917614:MFP917614 LVQ917614:LVT917614 LLU917614:LLX917614 LBY917614:LCB917614 KSC917614:KSF917614 KIG917614:KIJ917614 JYK917614:JYN917614 JOO917614:JOR917614 JES917614:JEV917614 IUW917614:IUZ917614 ILA917614:ILD917614 IBE917614:IBH917614 HRI917614:HRL917614 HHM917614:HHP917614 GXQ917614:GXT917614 GNU917614:GNX917614 GDY917614:GEB917614 FUC917614:FUF917614 FKG917614:FKJ917614 FAK917614:FAN917614 EQO917614:EQR917614 EGS917614:EGV917614 DWW917614:DWZ917614 DNA917614:DND917614 DDE917614:DDH917614 CTI917614:CTL917614 CJM917614:CJP917614 BZQ917614:BZT917614 BPU917614:BPX917614 BFY917614:BGB917614 AWC917614:AWF917614 AMG917614:AMJ917614 ACK917614:ACN917614 SO917614:SR917614 IS917614:IV917614 L917614:P917614 WVE852078:WVH852078 WLI852078:WLL852078 WBM852078:WBP852078 VRQ852078:VRT852078 VHU852078:VHX852078 UXY852078:UYB852078 UOC852078:UOF852078 UEG852078:UEJ852078 TUK852078:TUN852078 TKO852078:TKR852078 TAS852078:TAV852078 SQW852078:SQZ852078 SHA852078:SHD852078 RXE852078:RXH852078 RNI852078:RNL852078 RDM852078:RDP852078 QTQ852078:QTT852078 QJU852078:QJX852078 PZY852078:QAB852078 PQC852078:PQF852078 PGG852078:PGJ852078 OWK852078:OWN852078 OMO852078:OMR852078 OCS852078:OCV852078 NSW852078:NSZ852078 NJA852078:NJD852078 MZE852078:MZH852078 MPI852078:MPL852078 MFM852078:MFP852078 LVQ852078:LVT852078 LLU852078:LLX852078 LBY852078:LCB852078 KSC852078:KSF852078 KIG852078:KIJ852078 JYK852078:JYN852078 JOO852078:JOR852078 JES852078:JEV852078 IUW852078:IUZ852078 ILA852078:ILD852078 IBE852078:IBH852078 HRI852078:HRL852078 HHM852078:HHP852078 GXQ852078:GXT852078 GNU852078:GNX852078 GDY852078:GEB852078 FUC852078:FUF852078 FKG852078:FKJ852078 FAK852078:FAN852078 EQO852078:EQR852078 EGS852078:EGV852078 DWW852078:DWZ852078 DNA852078:DND852078 DDE852078:DDH852078 CTI852078:CTL852078 CJM852078:CJP852078 BZQ852078:BZT852078 BPU852078:BPX852078 BFY852078:BGB852078 AWC852078:AWF852078 AMG852078:AMJ852078 ACK852078:ACN852078 SO852078:SR852078 IS852078:IV852078 L852078:P852078 WVE786542:WVH786542 WLI786542:WLL786542 WBM786542:WBP786542 VRQ786542:VRT786542 VHU786542:VHX786542 UXY786542:UYB786542 UOC786542:UOF786542 UEG786542:UEJ786542 TUK786542:TUN786542 TKO786542:TKR786542 TAS786542:TAV786542 SQW786542:SQZ786542 SHA786542:SHD786542 RXE786542:RXH786542 RNI786542:RNL786542 RDM786542:RDP786542 QTQ786542:QTT786542 QJU786542:QJX786542 PZY786542:QAB786542 PQC786542:PQF786542 PGG786542:PGJ786542 OWK786542:OWN786542 OMO786542:OMR786542 OCS786542:OCV786542 NSW786542:NSZ786542 NJA786542:NJD786542 MZE786542:MZH786542 MPI786542:MPL786542 MFM786542:MFP786542 LVQ786542:LVT786542 LLU786542:LLX786542 LBY786542:LCB786542 KSC786542:KSF786542 KIG786542:KIJ786542 JYK786542:JYN786542 JOO786542:JOR786542 JES786542:JEV786542 IUW786542:IUZ786542 ILA786542:ILD786542 IBE786542:IBH786542 HRI786542:HRL786542 HHM786542:HHP786542 GXQ786542:GXT786542 GNU786542:GNX786542 GDY786542:GEB786542 FUC786542:FUF786542 FKG786542:FKJ786542 FAK786542:FAN786542 EQO786542:EQR786542 EGS786542:EGV786542 DWW786542:DWZ786542 DNA786542:DND786542 DDE786542:DDH786542 CTI786542:CTL786542 CJM786542:CJP786542 BZQ786542:BZT786542 BPU786542:BPX786542 BFY786542:BGB786542 AWC786542:AWF786542 AMG786542:AMJ786542 ACK786542:ACN786542 SO786542:SR786542 IS786542:IV786542 L786542:P786542 WVE721006:WVH721006 WLI721006:WLL721006 WBM721006:WBP721006 VRQ721006:VRT721006 VHU721006:VHX721006 UXY721006:UYB721006 UOC721006:UOF721006 UEG721006:UEJ721006 TUK721006:TUN721006 TKO721006:TKR721006 TAS721006:TAV721006 SQW721006:SQZ721006 SHA721006:SHD721006 RXE721006:RXH721006 RNI721006:RNL721006 RDM721006:RDP721006 QTQ721006:QTT721006 QJU721006:QJX721006 PZY721006:QAB721006 PQC721006:PQF721006 PGG721006:PGJ721006 OWK721006:OWN721006 OMO721006:OMR721006 OCS721006:OCV721006 NSW721006:NSZ721006 NJA721006:NJD721006 MZE721006:MZH721006 MPI721006:MPL721006 MFM721006:MFP721006 LVQ721006:LVT721006 LLU721006:LLX721006 LBY721006:LCB721006 KSC721006:KSF721006 KIG721006:KIJ721006 JYK721006:JYN721006 JOO721006:JOR721006 JES721006:JEV721006 IUW721006:IUZ721006 ILA721006:ILD721006 IBE721006:IBH721006 HRI721006:HRL721006 HHM721006:HHP721006 GXQ721006:GXT721006 GNU721006:GNX721006 GDY721006:GEB721006 FUC721006:FUF721006 FKG721006:FKJ721006 FAK721006:FAN721006 EQO721006:EQR721006 EGS721006:EGV721006 DWW721006:DWZ721006 DNA721006:DND721006 DDE721006:DDH721006 CTI721006:CTL721006 CJM721006:CJP721006 BZQ721006:BZT721006 BPU721006:BPX721006 BFY721006:BGB721006 AWC721006:AWF721006 AMG721006:AMJ721006 ACK721006:ACN721006 SO721006:SR721006 IS721006:IV721006 L721006:P721006 WVE655470:WVH655470 WLI655470:WLL655470 WBM655470:WBP655470 VRQ655470:VRT655470 VHU655470:VHX655470 UXY655470:UYB655470 UOC655470:UOF655470 UEG655470:UEJ655470 TUK655470:TUN655470 TKO655470:TKR655470 TAS655470:TAV655470 SQW655470:SQZ655470 SHA655470:SHD655470 RXE655470:RXH655470 RNI655470:RNL655470 RDM655470:RDP655470 QTQ655470:QTT655470 QJU655470:QJX655470 PZY655470:QAB655470 PQC655470:PQF655470 PGG655470:PGJ655470 OWK655470:OWN655470 OMO655470:OMR655470 OCS655470:OCV655470 NSW655470:NSZ655470 NJA655470:NJD655470 MZE655470:MZH655470 MPI655470:MPL655470 MFM655470:MFP655470 LVQ655470:LVT655470 LLU655470:LLX655470 LBY655470:LCB655470 KSC655470:KSF655470 KIG655470:KIJ655470 JYK655470:JYN655470 JOO655470:JOR655470 JES655470:JEV655470 IUW655470:IUZ655470 ILA655470:ILD655470 IBE655470:IBH655470 HRI655470:HRL655470 HHM655470:HHP655470 GXQ655470:GXT655470 GNU655470:GNX655470 GDY655470:GEB655470 FUC655470:FUF655470 FKG655470:FKJ655470 FAK655470:FAN655470 EQO655470:EQR655470 EGS655470:EGV655470 DWW655470:DWZ655470 DNA655470:DND655470 DDE655470:DDH655470 CTI655470:CTL655470 CJM655470:CJP655470 BZQ655470:BZT655470 BPU655470:BPX655470 BFY655470:BGB655470 AWC655470:AWF655470 AMG655470:AMJ655470 ACK655470:ACN655470 SO655470:SR655470 IS655470:IV655470 L655470:P655470 WVE589934:WVH589934 WLI589934:WLL589934 WBM589934:WBP589934 VRQ589934:VRT589934 VHU589934:VHX589934 UXY589934:UYB589934 UOC589934:UOF589934 UEG589934:UEJ589934 TUK589934:TUN589934 TKO589934:TKR589934 TAS589934:TAV589934 SQW589934:SQZ589934 SHA589934:SHD589934 RXE589934:RXH589934 RNI589934:RNL589934 RDM589934:RDP589934 QTQ589934:QTT589934 QJU589934:QJX589934 PZY589934:QAB589934 PQC589934:PQF589934 PGG589934:PGJ589934 OWK589934:OWN589934 OMO589934:OMR589934 OCS589934:OCV589934 NSW589934:NSZ589934 NJA589934:NJD589934 MZE589934:MZH589934 MPI589934:MPL589934 MFM589934:MFP589934 LVQ589934:LVT589934 LLU589934:LLX589934 LBY589934:LCB589934 KSC589934:KSF589934 KIG589934:KIJ589934 JYK589934:JYN589934 JOO589934:JOR589934 JES589934:JEV589934 IUW589934:IUZ589934 ILA589934:ILD589934 IBE589934:IBH589934 HRI589934:HRL589934 HHM589934:HHP589934 GXQ589934:GXT589934 GNU589934:GNX589934 GDY589934:GEB589934 FUC589934:FUF589934 FKG589934:FKJ589934 FAK589934:FAN589934 EQO589934:EQR589934 EGS589934:EGV589934 DWW589934:DWZ589934 DNA589934:DND589934 DDE589934:DDH589934 CTI589934:CTL589934 CJM589934:CJP589934 BZQ589934:BZT589934 BPU589934:BPX589934 BFY589934:BGB589934 AWC589934:AWF589934 AMG589934:AMJ589934 ACK589934:ACN589934 SO589934:SR589934 IS589934:IV589934 L589934:P589934 WVE524398:WVH524398 WLI524398:WLL524398 WBM524398:WBP524398 VRQ524398:VRT524398 VHU524398:VHX524398 UXY524398:UYB524398 UOC524398:UOF524398 UEG524398:UEJ524398 TUK524398:TUN524398 TKO524398:TKR524398 TAS524398:TAV524398 SQW524398:SQZ524398 SHA524398:SHD524398 RXE524398:RXH524398 RNI524398:RNL524398 RDM524398:RDP524398 QTQ524398:QTT524398 QJU524398:QJX524398 PZY524398:QAB524398 PQC524398:PQF524398 PGG524398:PGJ524398 OWK524398:OWN524398 OMO524398:OMR524398 OCS524398:OCV524398 NSW524398:NSZ524398 NJA524398:NJD524398 MZE524398:MZH524398 MPI524398:MPL524398 MFM524398:MFP524398 LVQ524398:LVT524398 LLU524398:LLX524398 LBY524398:LCB524398 KSC524398:KSF524398 KIG524398:KIJ524398 JYK524398:JYN524398 JOO524398:JOR524398 JES524398:JEV524398 IUW524398:IUZ524398 ILA524398:ILD524398 IBE524398:IBH524398 HRI524398:HRL524398 HHM524398:HHP524398 GXQ524398:GXT524398 GNU524398:GNX524398 GDY524398:GEB524398 FUC524398:FUF524398 FKG524398:FKJ524398 FAK524398:FAN524398 EQO524398:EQR524398 EGS524398:EGV524398 DWW524398:DWZ524398 DNA524398:DND524398 DDE524398:DDH524398 CTI524398:CTL524398 CJM524398:CJP524398 BZQ524398:BZT524398 BPU524398:BPX524398 BFY524398:BGB524398 AWC524398:AWF524398 AMG524398:AMJ524398 ACK524398:ACN524398 SO524398:SR524398 IS524398:IV524398 L524398:P524398 WVE458862:WVH458862 WLI458862:WLL458862 WBM458862:WBP458862 VRQ458862:VRT458862 VHU458862:VHX458862 UXY458862:UYB458862 UOC458862:UOF458862 UEG458862:UEJ458862 TUK458862:TUN458862 TKO458862:TKR458862 TAS458862:TAV458862 SQW458862:SQZ458862 SHA458862:SHD458862 RXE458862:RXH458862 RNI458862:RNL458862 RDM458862:RDP458862 QTQ458862:QTT458862 QJU458862:QJX458862 PZY458862:QAB458862 PQC458862:PQF458862 PGG458862:PGJ458862 OWK458862:OWN458862 OMO458862:OMR458862 OCS458862:OCV458862 NSW458862:NSZ458862 NJA458862:NJD458862 MZE458862:MZH458862 MPI458862:MPL458862 MFM458862:MFP458862 LVQ458862:LVT458862 LLU458862:LLX458862 LBY458862:LCB458862 KSC458862:KSF458862 KIG458862:KIJ458862 JYK458862:JYN458862 JOO458862:JOR458862 JES458862:JEV458862 IUW458862:IUZ458862 ILA458862:ILD458862 IBE458862:IBH458862 HRI458862:HRL458862 HHM458862:HHP458862 GXQ458862:GXT458862 GNU458862:GNX458862 GDY458862:GEB458862 FUC458862:FUF458862 FKG458862:FKJ458862 FAK458862:FAN458862 EQO458862:EQR458862 EGS458862:EGV458862 DWW458862:DWZ458862 DNA458862:DND458862 DDE458862:DDH458862 CTI458862:CTL458862 CJM458862:CJP458862 BZQ458862:BZT458862 BPU458862:BPX458862 BFY458862:BGB458862 AWC458862:AWF458862 AMG458862:AMJ458862 ACK458862:ACN458862 SO458862:SR458862 IS458862:IV458862 L458862:P458862 WVE393326:WVH393326 WLI393326:WLL393326 WBM393326:WBP393326 VRQ393326:VRT393326 VHU393326:VHX393326 UXY393326:UYB393326 UOC393326:UOF393326 UEG393326:UEJ393326 TUK393326:TUN393326 TKO393326:TKR393326 TAS393326:TAV393326 SQW393326:SQZ393326 SHA393326:SHD393326 RXE393326:RXH393326 RNI393326:RNL393326 RDM393326:RDP393326 QTQ393326:QTT393326 QJU393326:QJX393326 PZY393326:QAB393326 PQC393326:PQF393326 PGG393326:PGJ393326 OWK393326:OWN393326 OMO393326:OMR393326 OCS393326:OCV393326 NSW393326:NSZ393326 NJA393326:NJD393326 MZE393326:MZH393326 MPI393326:MPL393326 MFM393326:MFP393326 LVQ393326:LVT393326 LLU393326:LLX393326 LBY393326:LCB393326 KSC393326:KSF393326 KIG393326:KIJ393326 JYK393326:JYN393326 JOO393326:JOR393326 JES393326:JEV393326 IUW393326:IUZ393326 ILA393326:ILD393326 IBE393326:IBH393326 HRI393326:HRL393326 HHM393326:HHP393326 GXQ393326:GXT393326 GNU393326:GNX393326 GDY393326:GEB393326 FUC393326:FUF393326 FKG393326:FKJ393326 FAK393326:FAN393326 EQO393326:EQR393326 EGS393326:EGV393326 DWW393326:DWZ393326 DNA393326:DND393326 DDE393326:DDH393326 CTI393326:CTL393326 CJM393326:CJP393326 BZQ393326:BZT393326 BPU393326:BPX393326 BFY393326:BGB393326 AWC393326:AWF393326 AMG393326:AMJ393326 ACK393326:ACN393326 SO393326:SR393326 IS393326:IV393326 L393326:P393326 WVE327790:WVH327790 WLI327790:WLL327790 WBM327790:WBP327790 VRQ327790:VRT327790 VHU327790:VHX327790 UXY327790:UYB327790 UOC327790:UOF327790 UEG327790:UEJ327790 TUK327790:TUN327790 TKO327790:TKR327790 TAS327790:TAV327790 SQW327790:SQZ327790 SHA327790:SHD327790 RXE327790:RXH327790 RNI327790:RNL327790 RDM327790:RDP327790 QTQ327790:QTT327790 QJU327790:QJX327790 PZY327790:QAB327790 PQC327790:PQF327790 PGG327790:PGJ327790 OWK327790:OWN327790 OMO327790:OMR327790 OCS327790:OCV327790 NSW327790:NSZ327790 NJA327790:NJD327790 MZE327790:MZH327790 MPI327790:MPL327790 MFM327790:MFP327790 LVQ327790:LVT327790 LLU327790:LLX327790 LBY327790:LCB327790 KSC327790:KSF327790 KIG327790:KIJ327790 JYK327790:JYN327790 JOO327790:JOR327790 JES327790:JEV327790 IUW327790:IUZ327790 ILA327790:ILD327790 IBE327790:IBH327790 HRI327790:HRL327790 HHM327790:HHP327790 GXQ327790:GXT327790 GNU327790:GNX327790 GDY327790:GEB327790 FUC327790:FUF327790 FKG327790:FKJ327790 FAK327790:FAN327790 EQO327790:EQR327790 EGS327790:EGV327790 DWW327790:DWZ327790 DNA327790:DND327790 DDE327790:DDH327790 CTI327790:CTL327790 CJM327790:CJP327790 BZQ327790:BZT327790 BPU327790:BPX327790 BFY327790:BGB327790 AWC327790:AWF327790 AMG327790:AMJ327790 ACK327790:ACN327790 SO327790:SR327790 IS327790:IV327790 L327790:P327790 WVE262254:WVH262254 WLI262254:WLL262254 WBM262254:WBP262254 VRQ262254:VRT262254 VHU262254:VHX262254 UXY262254:UYB262254 UOC262254:UOF262254 UEG262254:UEJ262254 TUK262254:TUN262254 TKO262254:TKR262254 TAS262254:TAV262254 SQW262254:SQZ262254 SHA262254:SHD262254 RXE262254:RXH262254 RNI262254:RNL262254 RDM262254:RDP262254 QTQ262254:QTT262254 QJU262254:QJX262254 PZY262254:QAB262254 PQC262254:PQF262254 PGG262254:PGJ262254 OWK262254:OWN262254 OMO262254:OMR262254 OCS262254:OCV262254 NSW262254:NSZ262254 NJA262254:NJD262254 MZE262254:MZH262254 MPI262254:MPL262254 MFM262254:MFP262254 LVQ262254:LVT262254 LLU262254:LLX262254 LBY262254:LCB262254 KSC262254:KSF262254 KIG262254:KIJ262254 JYK262254:JYN262254 JOO262254:JOR262254 JES262254:JEV262254 IUW262254:IUZ262254 ILA262254:ILD262254 IBE262254:IBH262254 HRI262254:HRL262254 HHM262254:HHP262254 GXQ262254:GXT262254 GNU262254:GNX262254 GDY262254:GEB262254 FUC262254:FUF262254 FKG262254:FKJ262254 FAK262254:FAN262254 EQO262254:EQR262254 EGS262254:EGV262254 DWW262254:DWZ262254 DNA262254:DND262254 DDE262254:DDH262254 CTI262254:CTL262254 CJM262254:CJP262254 BZQ262254:BZT262254 BPU262254:BPX262254 BFY262254:BGB262254 AWC262254:AWF262254 AMG262254:AMJ262254 ACK262254:ACN262254 SO262254:SR262254 IS262254:IV262254 L262254:P262254 WVE196718:WVH196718 WLI196718:WLL196718 WBM196718:WBP196718 VRQ196718:VRT196718 VHU196718:VHX196718 UXY196718:UYB196718 UOC196718:UOF196718 UEG196718:UEJ196718 TUK196718:TUN196718 TKO196718:TKR196718 TAS196718:TAV196718 SQW196718:SQZ196718 SHA196718:SHD196718 RXE196718:RXH196718 RNI196718:RNL196718 RDM196718:RDP196718 QTQ196718:QTT196718 QJU196718:QJX196718 PZY196718:QAB196718 PQC196718:PQF196718 PGG196718:PGJ196718 OWK196718:OWN196718 OMO196718:OMR196718 OCS196718:OCV196718 NSW196718:NSZ196718 NJA196718:NJD196718 MZE196718:MZH196718 MPI196718:MPL196718 MFM196718:MFP196718 LVQ196718:LVT196718 LLU196718:LLX196718 LBY196718:LCB196718 KSC196718:KSF196718 KIG196718:KIJ196718 JYK196718:JYN196718 JOO196718:JOR196718 JES196718:JEV196718 IUW196718:IUZ196718 ILA196718:ILD196718 IBE196718:IBH196718 HRI196718:HRL196718 HHM196718:HHP196718 GXQ196718:GXT196718 GNU196718:GNX196718 GDY196718:GEB196718 FUC196718:FUF196718 FKG196718:FKJ196718 FAK196718:FAN196718 EQO196718:EQR196718 EGS196718:EGV196718 DWW196718:DWZ196718 DNA196718:DND196718 DDE196718:DDH196718 CTI196718:CTL196718 CJM196718:CJP196718 BZQ196718:BZT196718 BPU196718:BPX196718 BFY196718:BGB196718 AWC196718:AWF196718 AMG196718:AMJ196718 ACK196718:ACN196718 SO196718:SR196718 IS196718:IV196718 L196718:P196718 WVE131182:WVH131182 WLI131182:WLL131182 WBM131182:WBP131182 VRQ131182:VRT131182 VHU131182:VHX131182 UXY131182:UYB131182 UOC131182:UOF131182 UEG131182:UEJ131182 TUK131182:TUN131182 TKO131182:TKR131182 TAS131182:TAV131182 SQW131182:SQZ131182 SHA131182:SHD131182 RXE131182:RXH131182 RNI131182:RNL131182 RDM131182:RDP131182 QTQ131182:QTT131182 QJU131182:QJX131182 PZY131182:QAB131182 PQC131182:PQF131182 PGG131182:PGJ131182 OWK131182:OWN131182 OMO131182:OMR131182 OCS131182:OCV131182 NSW131182:NSZ131182 NJA131182:NJD131182 MZE131182:MZH131182 MPI131182:MPL131182 MFM131182:MFP131182 LVQ131182:LVT131182 LLU131182:LLX131182 LBY131182:LCB131182 KSC131182:KSF131182 KIG131182:KIJ131182 JYK131182:JYN131182 JOO131182:JOR131182 JES131182:JEV131182 IUW131182:IUZ131182 ILA131182:ILD131182 IBE131182:IBH131182 HRI131182:HRL131182 HHM131182:HHP131182 GXQ131182:GXT131182 GNU131182:GNX131182 GDY131182:GEB131182 FUC131182:FUF131182 FKG131182:FKJ131182 FAK131182:FAN131182 EQO131182:EQR131182 EGS131182:EGV131182 DWW131182:DWZ131182 DNA131182:DND131182 DDE131182:DDH131182 CTI131182:CTL131182 CJM131182:CJP131182 BZQ131182:BZT131182 BPU131182:BPX131182 BFY131182:BGB131182 AWC131182:AWF131182 AMG131182:AMJ131182 ACK131182:ACN131182 SO131182:SR131182 IS131182:IV131182 L131182:P131182 WVE65646:WVH65646 WLI65646:WLL65646 WBM65646:WBP65646 VRQ65646:VRT65646 VHU65646:VHX65646 UXY65646:UYB65646 UOC65646:UOF65646 UEG65646:UEJ65646 TUK65646:TUN65646 TKO65646:TKR65646 TAS65646:TAV65646 SQW65646:SQZ65646 SHA65646:SHD65646 RXE65646:RXH65646 RNI65646:RNL65646 RDM65646:RDP65646 QTQ65646:QTT65646 QJU65646:QJX65646 PZY65646:QAB65646 PQC65646:PQF65646 PGG65646:PGJ65646 OWK65646:OWN65646 OMO65646:OMR65646 OCS65646:OCV65646 NSW65646:NSZ65646 NJA65646:NJD65646 MZE65646:MZH65646 MPI65646:MPL65646 MFM65646:MFP65646 LVQ65646:LVT65646 LLU65646:LLX65646 LBY65646:LCB65646 KSC65646:KSF65646 KIG65646:KIJ65646 JYK65646:JYN65646 JOO65646:JOR65646 JES65646:JEV65646 IUW65646:IUZ65646 ILA65646:ILD65646 IBE65646:IBH65646 HRI65646:HRL65646 HHM65646:HHP65646 GXQ65646:GXT65646 GNU65646:GNX65646 GDY65646:GEB65646 FUC65646:FUF65646 FKG65646:FKJ65646 FAK65646:FAN65646 EQO65646:EQR65646 EGS65646:EGV65646 DWW65646:DWZ65646 DNA65646:DND65646 DDE65646:DDH65646 CTI65646:CTL65646 CJM65646:CJP65646 BZQ65646:BZT65646 BPU65646:BPX65646 BFY65646:BGB65646 AWC65646:AWF65646 AMG65646:AMJ65646 ACK65646:ACN65646 SO65646:SR65646 IS65646:IV65646 L65646:P65646 WVE115:WVH117 WLI115:WLL117 WBM115:WBP117 VRQ115:VRT117 VHU115:VHX117 UXY115:UYB117 UOC115:UOF117 UEG115:UEJ117 TUK115:TUN117 TKO115:TKR117 TAS115:TAV117 SQW115:SQZ117 SHA115:SHD117 RXE115:RXH117 RNI115:RNL117 RDM115:RDP117 QTQ115:QTT117 QJU115:QJX117 PZY115:QAB117 PQC115:PQF117 PGG115:PGJ117 OWK115:OWN117 OMO115:OMR117 OCS115:OCV117 NSW115:NSZ117 NJA115:NJD117 MZE115:MZH117 MPI115:MPL117 MFM115:MFP117 LVQ115:LVT117 LLU115:LLX117 LBY115:LCB117 KSC115:KSF117 KIG115:KIJ117 JYK115:JYN117 JOO115:JOR117 JES115:JEV117 IUW115:IUZ117 ILA115:ILD117 IBE115:IBH117 HRI115:HRL117 HHM115:HHP117 GXQ115:GXT117 GNU115:GNX117 GDY115:GEB117 FUC115:FUF117 FKG115:FKJ117 FAK115:FAN117 EQO115:EQR117 EGS115:EGV117 DWW115:DWZ117 DNA115:DND117 DDE115:DDH117 CTI115:CTL117 CJM115:CJP117 BZQ115:BZT117 BPU115:BPX117 BFY115:BGB117 AWC115:AWF117 AMG115:AMJ117 ACK115:ACN117 SO115:SR117 IS115:IV117 L111:O111"/>
    <dataValidation allowBlank="1" showErrorMessage="1" prompt="El 16 de Febrero se realizó reunión con algunos funcionarios de la Delegada y se dió a aconocer el Plan Estretégico y el Plan Operativo. Posteriormente se socializó a todos los funcionarios" sqref="JD47 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V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V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V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V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V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V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V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V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V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V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V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V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V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V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V65584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V47"/>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D109:WVD110 WVD983140 WLH983140 WBL983140 VRP983140 VHT983140 UXX983140 UOB983140 UEF983140 TUJ983140 TKN983140 TAR983140 SQV983140 SGZ983140 RXD983140 RNH983140 RDL983140 QTP983140 QJT983140 PZX983140 PQB983140 PGF983140 OWJ983140 OMN983140 OCR983140 NSV983140 NIZ983140 MZD983140 MPH983140 MFL983140 LVP983140 LLT983140 LBX983140 KSB983140 KIF983140 JYJ983140 JON983140 JER983140 IUV983140 IKZ983140 IBD983140 HRH983140 HHL983140 GXP983140 GNT983140 GDX983140 FUB983140 FKF983140 FAJ983140 EQN983140 EGR983140 DWV983140 DMZ983140 DDD983140 CTH983140 CJL983140 BZP983140 BPT983140 BFX983140 AWB983140 AMF983140 ACJ983140 SN983140 IR983140 K983140 WVD917604 WLH917604 WBL917604 VRP917604 VHT917604 UXX917604 UOB917604 UEF917604 TUJ917604 TKN917604 TAR917604 SQV917604 SGZ917604 RXD917604 RNH917604 RDL917604 QTP917604 QJT917604 PZX917604 PQB917604 PGF917604 OWJ917604 OMN917604 OCR917604 NSV917604 NIZ917604 MZD917604 MPH917604 MFL917604 LVP917604 LLT917604 LBX917604 KSB917604 KIF917604 JYJ917604 JON917604 JER917604 IUV917604 IKZ917604 IBD917604 HRH917604 HHL917604 GXP917604 GNT917604 GDX917604 FUB917604 FKF917604 FAJ917604 EQN917604 EGR917604 DWV917604 DMZ917604 DDD917604 CTH917604 CJL917604 BZP917604 BPT917604 BFX917604 AWB917604 AMF917604 ACJ917604 SN917604 IR917604 K917604 WVD852068 WLH852068 WBL852068 VRP852068 VHT852068 UXX852068 UOB852068 UEF852068 TUJ852068 TKN852068 TAR852068 SQV852068 SGZ852068 RXD852068 RNH852068 RDL852068 QTP852068 QJT852068 PZX852068 PQB852068 PGF852068 OWJ852068 OMN852068 OCR852068 NSV852068 NIZ852068 MZD852068 MPH852068 MFL852068 LVP852068 LLT852068 LBX852068 KSB852068 KIF852068 JYJ852068 JON852068 JER852068 IUV852068 IKZ852068 IBD852068 HRH852068 HHL852068 GXP852068 GNT852068 GDX852068 FUB852068 FKF852068 FAJ852068 EQN852068 EGR852068 DWV852068 DMZ852068 DDD852068 CTH852068 CJL852068 BZP852068 BPT852068 BFX852068 AWB852068 AMF852068 ACJ852068 SN852068 IR852068 K852068 WVD786532 WLH786532 WBL786532 VRP786532 VHT786532 UXX786532 UOB786532 UEF786532 TUJ786532 TKN786532 TAR786532 SQV786532 SGZ786532 RXD786532 RNH786532 RDL786532 QTP786532 QJT786532 PZX786532 PQB786532 PGF786532 OWJ786532 OMN786532 OCR786532 NSV786532 NIZ786532 MZD786532 MPH786532 MFL786532 LVP786532 LLT786532 LBX786532 KSB786532 KIF786532 JYJ786532 JON786532 JER786532 IUV786532 IKZ786532 IBD786532 HRH786532 HHL786532 GXP786532 GNT786532 GDX786532 FUB786532 FKF786532 FAJ786532 EQN786532 EGR786532 DWV786532 DMZ786532 DDD786532 CTH786532 CJL786532 BZP786532 BPT786532 BFX786532 AWB786532 AMF786532 ACJ786532 SN786532 IR786532 K786532 WVD720996 WLH720996 WBL720996 VRP720996 VHT720996 UXX720996 UOB720996 UEF720996 TUJ720996 TKN720996 TAR720996 SQV720996 SGZ720996 RXD720996 RNH720996 RDL720996 QTP720996 QJT720996 PZX720996 PQB720996 PGF720996 OWJ720996 OMN720996 OCR720996 NSV720996 NIZ720996 MZD720996 MPH720996 MFL720996 LVP720996 LLT720996 LBX720996 KSB720996 KIF720996 JYJ720996 JON720996 JER720996 IUV720996 IKZ720996 IBD720996 HRH720996 HHL720996 GXP720996 GNT720996 GDX720996 FUB720996 FKF720996 FAJ720996 EQN720996 EGR720996 DWV720996 DMZ720996 DDD720996 CTH720996 CJL720996 BZP720996 BPT720996 BFX720996 AWB720996 AMF720996 ACJ720996 SN720996 IR720996 K720996 WVD655460 WLH655460 WBL655460 VRP655460 VHT655460 UXX655460 UOB655460 UEF655460 TUJ655460 TKN655460 TAR655460 SQV655460 SGZ655460 RXD655460 RNH655460 RDL655460 QTP655460 QJT655460 PZX655460 PQB655460 PGF655460 OWJ655460 OMN655460 OCR655460 NSV655460 NIZ655460 MZD655460 MPH655460 MFL655460 LVP655460 LLT655460 LBX655460 KSB655460 KIF655460 JYJ655460 JON655460 JER655460 IUV655460 IKZ655460 IBD655460 HRH655460 HHL655460 GXP655460 GNT655460 GDX655460 FUB655460 FKF655460 FAJ655460 EQN655460 EGR655460 DWV655460 DMZ655460 DDD655460 CTH655460 CJL655460 BZP655460 BPT655460 BFX655460 AWB655460 AMF655460 ACJ655460 SN655460 IR655460 K655460 WVD589924 WLH589924 WBL589924 VRP589924 VHT589924 UXX589924 UOB589924 UEF589924 TUJ589924 TKN589924 TAR589924 SQV589924 SGZ589924 RXD589924 RNH589924 RDL589924 QTP589924 QJT589924 PZX589924 PQB589924 PGF589924 OWJ589924 OMN589924 OCR589924 NSV589924 NIZ589924 MZD589924 MPH589924 MFL589924 LVP589924 LLT589924 LBX589924 KSB589924 KIF589924 JYJ589924 JON589924 JER589924 IUV589924 IKZ589924 IBD589924 HRH589924 HHL589924 GXP589924 GNT589924 GDX589924 FUB589924 FKF589924 FAJ589924 EQN589924 EGR589924 DWV589924 DMZ589924 DDD589924 CTH589924 CJL589924 BZP589924 BPT589924 BFX589924 AWB589924 AMF589924 ACJ589924 SN589924 IR589924 K589924 WVD524388 WLH524388 WBL524388 VRP524388 VHT524388 UXX524388 UOB524388 UEF524388 TUJ524388 TKN524388 TAR524388 SQV524388 SGZ524388 RXD524388 RNH524388 RDL524388 QTP524388 QJT524388 PZX524388 PQB524388 PGF524388 OWJ524388 OMN524388 OCR524388 NSV524388 NIZ524388 MZD524388 MPH524388 MFL524388 LVP524388 LLT524388 LBX524388 KSB524388 KIF524388 JYJ524388 JON524388 JER524388 IUV524388 IKZ524388 IBD524388 HRH524388 HHL524388 GXP524388 GNT524388 GDX524388 FUB524388 FKF524388 FAJ524388 EQN524388 EGR524388 DWV524388 DMZ524388 DDD524388 CTH524388 CJL524388 BZP524388 BPT524388 BFX524388 AWB524388 AMF524388 ACJ524388 SN524388 IR524388 K524388 WVD458852 WLH458852 WBL458852 VRP458852 VHT458852 UXX458852 UOB458852 UEF458852 TUJ458852 TKN458852 TAR458852 SQV458852 SGZ458852 RXD458852 RNH458852 RDL458852 QTP458852 QJT458852 PZX458852 PQB458852 PGF458852 OWJ458852 OMN458852 OCR458852 NSV458852 NIZ458852 MZD458852 MPH458852 MFL458852 LVP458852 LLT458852 LBX458852 KSB458852 KIF458852 JYJ458852 JON458852 JER458852 IUV458852 IKZ458852 IBD458852 HRH458852 HHL458852 GXP458852 GNT458852 GDX458852 FUB458852 FKF458852 FAJ458852 EQN458852 EGR458852 DWV458852 DMZ458852 DDD458852 CTH458852 CJL458852 BZP458852 BPT458852 BFX458852 AWB458852 AMF458852 ACJ458852 SN458852 IR458852 K458852 WVD393316 WLH393316 WBL393316 VRP393316 VHT393316 UXX393316 UOB393316 UEF393316 TUJ393316 TKN393316 TAR393316 SQV393316 SGZ393316 RXD393316 RNH393316 RDL393316 QTP393316 QJT393316 PZX393316 PQB393316 PGF393316 OWJ393316 OMN393316 OCR393316 NSV393316 NIZ393316 MZD393316 MPH393316 MFL393316 LVP393316 LLT393316 LBX393316 KSB393316 KIF393316 JYJ393316 JON393316 JER393316 IUV393316 IKZ393316 IBD393316 HRH393316 HHL393316 GXP393316 GNT393316 GDX393316 FUB393316 FKF393316 FAJ393316 EQN393316 EGR393316 DWV393316 DMZ393316 DDD393316 CTH393316 CJL393316 BZP393316 BPT393316 BFX393316 AWB393316 AMF393316 ACJ393316 SN393316 IR393316 K393316 WVD327780 WLH327780 WBL327780 VRP327780 VHT327780 UXX327780 UOB327780 UEF327780 TUJ327780 TKN327780 TAR327780 SQV327780 SGZ327780 RXD327780 RNH327780 RDL327780 QTP327780 QJT327780 PZX327780 PQB327780 PGF327780 OWJ327780 OMN327780 OCR327780 NSV327780 NIZ327780 MZD327780 MPH327780 MFL327780 LVP327780 LLT327780 LBX327780 KSB327780 KIF327780 JYJ327780 JON327780 JER327780 IUV327780 IKZ327780 IBD327780 HRH327780 HHL327780 GXP327780 GNT327780 GDX327780 FUB327780 FKF327780 FAJ327780 EQN327780 EGR327780 DWV327780 DMZ327780 DDD327780 CTH327780 CJL327780 BZP327780 BPT327780 BFX327780 AWB327780 AMF327780 ACJ327780 SN327780 IR327780 K327780 WVD262244 WLH262244 WBL262244 VRP262244 VHT262244 UXX262244 UOB262244 UEF262244 TUJ262244 TKN262244 TAR262244 SQV262244 SGZ262244 RXD262244 RNH262244 RDL262244 QTP262244 QJT262244 PZX262244 PQB262244 PGF262244 OWJ262244 OMN262244 OCR262244 NSV262244 NIZ262244 MZD262244 MPH262244 MFL262244 LVP262244 LLT262244 LBX262244 KSB262244 KIF262244 JYJ262244 JON262244 JER262244 IUV262244 IKZ262244 IBD262244 HRH262244 HHL262244 GXP262244 GNT262244 GDX262244 FUB262244 FKF262244 FAJ262244 EQN262244 EGR262244 DWV262244 DMZ262244 DDD262244 CTH262244 CJL262244 BZP262244 BPT262244 BFX262244 AWB262244 AMF262244 ACJ262244 SN262244 IR262244 K262244 WVD196708 WLH196708 WBL196708 VRP196708 VHT196708 UXX196708 UOB196708 UEF196708 TUJ196708 TKN196708 TAR196708 SQV196708 SGZ196708 RXD196708 RNH196708 RDL196708 QTP196708 QJT196708 PZX196708 PQB196708 PGF196708 OWJ196708 OMN196708 OCR196708 NSV196708 NIZ196708 MZD196708 MPH196708 MFL196708 LVP196708 LLT196708 LBX196708 KSB196708 KIF196708 JYJ196708 JON196708 JER196708 IUV196708 IKZ196708 IBD196708 HRH196708 HHL196708 GXP196708 GNT196708 GDX196708 FUB196708 FKF196708 FAJ196708 EQN196708 EGR196708 DWV196708 DMZ196708 DDD196708 CTH196708 CJL196708 BZP196708 BPT196708 BFX196708 AWB196708 AMF196708 ACJ196708 SN196708 IR196708 K196708 WVD131172 WLH131172 WBL131172 VRP131172 VHT131172 UXX131172 UOB131172 UEF131172 TUJ131172 TKN131172 TAR131172 SQV131172 SGZ131172 RXD131172 RNH131172 RDL131172 QTP131172 QJT131172 PZX131172 PQB131172 PGF131172 OWJ131172 OMN131172 OCR131172 NSV131172 NIZ131172 MZD131172 MPH131172 MFL131172 LVP131172 LLT131172 LBX131172 KSB131172 KIF131172 JYJ131172 JON131172 JER131172 IUV131172 IKZ131172 IBD131172 HRH131172 HHL131172 GXP131172 GNT131172 GDX131172 FUB131172 FKF131172 FAJ131172 EQN131172 EGR131172 DWV131172 DMZ131172 DDD131172 CTH131172 CJL131172 BZP131172 BPT131172 BFX131172 AWB131172 AMF131172 ACJ131172 SN131172 IR131172 K131172 WVD65636 WLH65636 WBL65636 VRP65636 VHT65636 UXX65636 UOB65636 UEF65636 TUJ65636 TKN65636 TAR65636 SQV65636 SGZ65636 RXD65636 RNH65636 RDL65636 QTP65636 QJT65636 PZX65636 PQB65636 PGF65636 OWJ65636 OMN65636 OCR65636 NSV65636 NIZ65636 MZD65636 MPH65636 MFL65636 LVP65636 LLT65636 LBX65636 KSB65636 KIF65636 JYJ65636 JON65636 JER65636 IUV65636 IKZ65636 IBD65636 HRH65636 HHL65636 GXP65636 GNT65636 GDX65636 FUB65636 FKF65636 FAJ65636 EQN65636 EGR65636 DWV65636 DMZ65636 DDD65636 CTH65636 CJL65636 BZP65636 BPT65636 BFX65636 AWB65636 AMF65636 ACJ65636 SN65636 IR65636 K65636 WLH109:WLH110 WBL109:WBL110 VRP109:VRP110 VHT109:VHT110 UXX109:UXX110 UOB109:UOB110 UEF109:UEF110 TUJ109:TUJ110 TKN109:TKN110 TAR109:TAR110 SQV109:SQV110 SGZ109:SGZ110 RXD109:RXD110 RNH109:RNH110 RDL109:RDL110 QTP109:QTP110 QJT109:QJT110 PZX109:PZX110 PQB109:PQB110 PGF109:PGF110 OWJ109:OWJ110 OMN109:OMN110 OCR109:OCR110 NSV109:NSV110 NIZ109:NIZ110 MZD109:MZD110 MPH109:MPH110 MFL109:MFL110 LVP109:LVP110 LLT109:LLT110 LBX109:LBX110 KSB109:KSB110 KIF109:KIF110 JYJ109:JYJ110 JON109:JON110 JER109:JER110 IUV109:IUV110 IKZ109:IKZ110 IBD109:IBD110 HRH109:HRH110 HHL109:HHL110 GXP109:GXP110 GNT109:GNT110 GDX109:GDX110 FUB109:FUB110 FKF109:FKF110 FAJ109:FAJ110 EQN109:EQN110 EGR109:EGR110 DWV109:DWV110 DMZ109:DMZ110 DDD109:DDD110 CTH109:CTH110 CJL109:CJL110 BZP109:BZP110 BPT109:BPT110 BFX109:BFX110 AWB109:AWB110 AMF109:AMF110 ACJ109:ACJ110 SN109:SN110 IR109:IR110 K109"/>
    <dataValidation allowBlank="1" showErrorMessage="1" prompt="La meta se define mensualmente de acuerdo con las solicitudes recibidas" sqref="WWB983128 WMF983128 WCJ983128 VSN983128 VIR983128 UYV983128 UOZ983128 UFD983128 TVH983128 TLL983128 TBP983128 SRT983128 SHX983128 RYB983128 ROF983128 REJ983128 QUN983128 QKR983128 QAV983128 PQZ983128 PHD983128 OXH983128 ONL983128 ODP983128 NTT983128 NJX983128 NAB983128 MQF983128 MGJ983128 LWN983128 LMR983128 LCV983128 KSZ983128 KJD983128 JZH983128 JPL983128 JFP983128 IVT983128 ILX983128 ICB983128 HSF983128 HIJ983128 GYN983128 GOR983128 GEV983128 FUZ983128 FLD983128 FBH983128 ERL983128 EHP983128 DXT983128 DNX983128 DEB983128 CUF983128 CKJ983128 CAN983128 BQR983128 BGV983128 AWZ983128 AND983128 ADH983128 TL983128 JP983128 WWB917592 WMF917592 WCJ917592 VSN917592 VIR917592 UYV917592 UOZ917592 UFD917592 TVH917592 TLL917592 TBP917592 SRT917592 SHX917592 RYB917592 ROF917592 REJ917592 QUN917592 QKR917592 QAV917592 PQZ917592 PHD917592 OXH917592 ONL917592 ODP917592 NTT917592 NJX917592 NAB917592 MQF917592 MGJ917592 LWN917592 LMR917592 LCV917592 KSZ917592 KJD917592 JZH917592 JPL917592 JFP917592 IVT917592 ILX917592 ICB917592 HSF917592 HIJ917592 GYN917592 GOR917592 GEV917592 FUZ917592 FLD917592 FBH917592 ERL917592 EHP917592 DXT917592 DNX917592 DEB917592 CUF917592 CKJ917592 CAN917592 BQR917592 BGV917592 AWZ917592 AND917592 ADH917592 TL917592 JP917592 WWB852056 WMF852056 WCJ852056 VSN852056 VIR852056 UYV852056 UOZ852056 UFD852056 TVH852056 TLL852056 TBP852056 SRT852056 SHX852056 RYB852056 ROF852056 REJ852056 QUN852056 QKR852056 QAV852056 PQZ852056 PHD852056 OXH852056 ONL852056 ODP852056 NTT852056 NJX852056 NAB852056 MQF852056 MGJ852056 LWN852056 LMR852056 LCV852056 KSZ852056 KJD852056 JZH852056 JPL852056 JFP852056 IVT852056 ILX852056 ICB852056 HSF852056 HIJ852056 GYN852056 GOR852056 GEV852056 FUZ852056 FLD852056 FBH852056 ERL852056 EHP852056 DXT852056 DNX852056 DEB852056 CUF852056 CKJ852056 CAN852056 BQR852056 BGV852056 AWZ852056 AND852056 ADH852056 TL852056 JP852056 WWB786520 WMF786520 WCJ786520 VSN786520 VIR786520 UYV786520 UOZ786520 UFD786520 TVH786520 TLL786520 TBP786520 SRT786520 SHX786520 RYB786520 ROF786520 REJ786520 QUN786520 QKR786520 QAV786520 PQZ786520 PHD786520 OXH786520 ONL786520 ODP786520 NTT786520 NJX786520 NAB786520 MQF786520 MGJ786520 LWN786520 LMR786520 LCV786520 KSZ786520 KJD786520 JZH786520 JPL786520 JFP786520 IVT786520 ILX786520 ICB786520 HSF786520 HIJ786520 GYN786520 GOR786520 GEV786520 FUZ786520 FLD786520 FBH786520 ERL786520 EHP786520 DXT786520 DNX786520 DEB786520 CUF786520 CKJ786520 CAN786520 BQR786520 BGV786520 AWZ786520 AND786520 ADH786520 TL786520 JP786520 WWB720984 WMF720984 WCJ720984 VSN720984 VIR720984 UYV720984 UOZ720984 UFD720984 TVH720984 TLL720984 TBP720984 SRT720984 SHX720984 RYB720984 ROF720984 REJ720984 QUN720984 QKR720984 QAV720984 PQZ720984 PHD720984 OXH720984 ONL720984 ODP720984 NTT720984 NJX720984 NAB720984 MQF720984 MGJ720984 LWN720984 LMR720984 LCV720984 KSZ720984 KJD720984 JZH720984 JPL720984 JFP720984 IVT720984 ILX720984 ICB720984 HSF720984 HIJ720984 GYN720984 GOR720984 GEV720984 FUZ720984 FLD720984 FBH720984 ERL720984 EHP720984 DXT720984 DNX720984 DEB720984 CUF720984 CKJ720984 CAN720984 BQR720984 BGV720984 AWZ720984 AND720984 ADH720984 TL720984 JP720984 WWB655448 WMF655448 WCJ655448 VSN655448 VIR655448 UYV655448 UOZ655448 UFD655448 TVH655448 TLL655448 TBP655448 SRT655448 SHX655448 RYB655448 ROF655448 REJ655448 QUN655448 QKR655448 QAV655448 PQZ655448 PHD655448 OXH655448 ONL655448 ODP655448 NTT655448 NJX655448 NAB655448 MQF655448 MGJ655448 LWN655448 LMR655448 LCV655448 KSZ655448 KJD655448 JZH655448 JPL655448 JFP655448 IVT655448 ILX655448 ICB655448 HSF655448 HIJ655448 GYN655448 GOR655448 GEV655448 FUZ655448 FLD655448 FBH655448 ERL655448 EHP655448 DXT655448 DNX655448 DEB655448 CUF655448 CKJ655448 CAN655448 BQR655448 BGV655448 AWZ655448 AND655448 ADH655448 TL655448 JP655448 WWB589912 WMF589912 WCJ589912 VSN589912 VIR589912 UYV589912 UOZ589912 UFD589912 TVH589912 TLL589912 TBP589912 SRT589912 SHX589912 RYB589912 ROF589912 REJ589912 QUN589912 QKR589912 QAV589912 PQZ589912 PHD589912 OXH589912 ONL589912 ODP589912 NTT589912 NJX589912 NAB589912 MQF589912 MGJ589912 LWN589912 LMR589912 LCV589912 KSZ589912 KJD589912 JZH589912 JPL589912 JFP589912 IVT589912 ILX589912 ICB589912 HSF589912 HIJ589912 GYN589912 GOR589912 GEV589912 FUZ589912 FLD589912 FBH589912 ERL589912 EHP589912 DXT589912 DNX589912 DEB589912 CUF589912 CKJ589912 CAN589912 BQR589912 BGV589912 AWZ589912 AND589912 ADH589912 TL589912 JP589912 WWB524376 WMF524376 WCJ524376 VSN524376 VIR524376 UYV524376 UOZ524376 UFD524376 TVH524376 TLL524376 TBP524376 SRT524376 SHX524376 RYB524376 ROF524376 REJ524376 QUN524376 QKR524376 QAV524376 PQZ524376 PHD524376 OXH524376 ONL524376 ODP524376 NTT524376 NJX524376 NAB524376 MQF524376 MGJ524376 LWN524376 LMR524376 LCV524376 KSZ524376 KJD524376 JZH524376 JPL524376 JFP524376 IVT524376 ILX524376 ICB524376 HSF524376 HIJ524376 GYN524376 GOR524376 GEV524376 FUZ524376 FLD524376 FBH524376 ERL524376 EHP524376 DXT524376 DNX524376 DEB524376 CUF524376 CKJ524376 CAN524376 BQR524376 BGV524376 AWZ524376 AND524376 ADH524376 TL524376 JP524376 WWB458840 WMF458840 WCJ458840 VSN458840 VIR458840 UYV458840 UOZ458840 UFD458840 TVH458840 TLL458840 TBP458840 SRT458840 SHX458840 RYB458840 ROF458840 REJ458840 QUN458840 QKR458840 QAV458840 PQZ458840 PHD458840 OXH458840 ONL458840 ODP458840 NTT458840 NJX458840 NAB458840 MQF458840 MGJ458840 LWN458840 LMR458840 LCV458840 KSZ458840 KJD458840 JZH458840 JPL458840 JFP458840 IVT458840 ILX458840 ICB458840 HSF458840 HIJ458840 GYN458840 GOR458840 GEV458840 FUZ458840 FLD458840 FBH458840 ERL458840 EHP458840 DXT458840 DNX458840 DEB458840 CUF458840 CKJ458840 CAN458840 BQR458840 BGV458840 AWZ458840 AND458840 ADH458840 TL458840 JP458840 WWB393304 WMF393304 WCJ393304 VSN393304 VIR393304 UYV393304 UOZ393304 UFD393304 TVH393304 TLL393304 TBP393304 SRT393304 SHX393304 RYB393304 ROF393304 REJ393304 QUN393304 QKR393304 QAV393304 PQZ393304 PHD393304 OXH393304 ONL393304 ODP393304 NTT393304 NJX393304 NAB393304 MQF393304 MGJ393304 LWN393304 LMR393304 LCV393304 KSZ393304 KJD393304 JZH393304 JPL393304 JFP393304 IVT393304 ILX393304 ICB393304 HSF393304 HIJ393304 GYN393304 GOR393304 GEV393304 FUZ393304 FLD393304 FBH393304 ERL393304 EHP393304 DXT393304 DNX393304 DEB393304 CUF393304 CKJ393304 CAN393304 BQR393304 BGV393304 AWZ393304 AND393304 ADH393304 TL393304 JP393304 WWB327768 WMF327768 WCJ327768 VSN327768 VIR327768 UYV327768 UOZ327768 UFD327768 TVH327768 TLL327768 TBP327768 SRT327768 SHX327768 RYB327768 ROF327768 REJ327768 QUN327768 QKR327768 QAV327768 PQZ327768 PHD327768 OXH327768 ONL327768 ODP327768 NTT327768 NJX327768 NAB327768 MQF327768 MGJ327768 LWN327768 LMR327768 LCV327768 KSZ327768 KJD327768 JZH327768 JPL327768 JFP327768 IVT327768 ILX327768 ICB327768 HSF327768 HIJ327768 GYN327768 GOR327768 GEV327768 FUZ327768 FLD327768 FBH327768 ERL327768 EHP327768 DXT327768 DNX327768 DEB327768 CUF327768 CKJ327768 CAN327768 BQR327768 BGV327768 AWZ327768 AND327768 ADH327768 TL327768 JP327768 WWB262232 WMF262232 WCJ262232 VSN262232 VIR262232 UYV262232 UOZ262232 UFD262232 TVH262232 TLL262232 TBP262232 SRT262232 SHX262232 RYB262232 ROF262232 REJ262232 QUN262232 QKR262232 QAV262232 PQZ262232 PHD262232 OXH262232 ONL262232 ODP262232 NTT262232 NJX262232 NAB262232 MQF262232 MGJ262232 LWN262232 LMR262232 LCV262232 KSZ262232 KJD262232 JZH262232 JPL262232 JFP262232 IVT262232 ILX262232 ICB262232 HSF262232 HIJ262232 GYN262232 GOR262232 GEV262232 FUZ262232 FLD262232 FBH262232 ERL262232 EHP262232 DXT262232 DNX262232 DEB262232 CUF262232 CKJ262232 CAN262232 BQR262232 BGV262232 AWZ262232 AND262232 ADH262232 TL262232 JP262232 WWB196696 WMF196696 WCJ196696 VSN196696 VIR196696 UYV196696 UOZ196696 UFD196696 TVH196696 TLL196696 TBP196696 SRT196696 SHX196696 RYB196696 ROF196696 REJ196696 QUN196696 QKR196696 QAV196696 PQZ196696 PHD196696 OXH196696 ONL196696 ODP196696 NTT196696 NJX196696 NAB196696 MQF196696 MGJ196696 LWN196696 LMR196696 LCV196696 KSZ196696 KJD196696 JZH196696 JPL196696 JFP196696 IVT196696 ILX196696 ICB196696 HSF196696 HIJ196696 GYN196696 GOR196696 GEV196696 FUZ196696 FLD196696 FBH196696 ERL196696 EHP196696 DXT196696 DNX196696 DEB196696 CUF196696 CKJ196696 CAN196696 BQR196696 BGV196696 AWZ196696 AND196696 ADH196696 TL196696 JP196696 WWB131160 WMF131160 WCJ131160 VSN131160 VIR131160 UYV131160 UOZ131160 UFD131160 TVH131160 TLL131160 TBP131160 SRT131160 SHX131160 RYB131160 ROF131160 REJ131160 QUN131160 QKR131160 QAV131160 PQZ131160 PHD131160 OXH131160 ONL131160 ODP131160 NTT131160 NJX131160 NAB131160 MQF131160 MGJ131160 LWN131160 LMR131160 LCV131160 KSZ131160 KJD131160 JZH131160 JPL131160 JFP131160 IVT131160 ILX131160 ICB131160 HSF131160 HIJ131160 GYN131160 GOR131160 GEV131160 FUZ131160 FLD131160 FBH131160 ERL131160 EHP131160 DXT131160 DNX131160 DEB131160 CUF131160 CKJ131160 CAN131160 BQR131160 BGV131160 AWZ131160 AND131160 ADH131160 TL131160 JP131160 WWB65624 WMF65624 WCJ65624 VSN65624 VIR65624 UYV65624 UOZ65624 UFD65624 TVH65624 TLL65624 TBP65624 SRT65624 SHX65624 RYB65624 ROF65624 REJ65624 QUN65624 QKR65624 QAV65624 PQZ65624 PHD65624 OXH65624 ONL65624 ODP65624 NTT65624 NJX65624 NAB65624 MQF65624 MGJ65624 LWN65624 LMR65624 LCV65624 KSZ65624 KJD65624 JZH65624 JPL65624 JFP65624 IVT65624 ILX65624 ICB65624 HSF65624 HIJ65624 GYN65624 GOR65624 GEV65624 FUZ65624 FLD65624 FBH65624 ERL65624 EHP65624 DXT65624 DNX65624 DEB65624 CUF65624 CKJ65624 CAN65624 BQR65624 BGV65624 AWZ65624 AND65624 ADH65624 TL65624 JP65624 WMF103 WCJ103 VSN103 VIR103 UYV103 UOZ103 UFD103 TVH103 TLL103 TBP103 SRT103 SHX103 RYB103 ROF103 REJ103 QUN103 QKR103 QAV103 PQZ103 PHD103 OXH103 ONL103 ODP103 NTT103 NJX103 NAB103 MQF103 MGJ103 LWN103 LMR103 LCV103 KSZ103 KJD103 JZH103 JPL103 JFP103 IVT103 ILX103 ICB103 HSF103 HIJ103 GYN103 GOR103 GEV103 FUZ103 FLD103 FBH103 ERL103 EHP103 DXT103 DNX103 DEB103 CUF103 CKJ103 CAN103 BQR103 BGV103 AWZ103 AND103 ADH103 TL103 JP103 AG65624:AS65624 AG983128:AS983128 AG917592:AS917592 AG852056:AS852056 AG786520:AS786520 AG720984:AS720984 AG655448:AS655448 AG589912:AS589912 AG524376:AS524376 AG458840:AS458840 AG393304:AS393304 AG327768:AS327768 AG262232:AS262232 AG196696:AS196696 AG131160:AS131160 AH113:AS119 WWB103 AG103:AU103"/>
    <dataValidation allowBlank="1" showErrorMessage="1" prompt="Información con corte a Diciembre 31/2015:_x000a_Puertos: 30 funcionarios (13 planta, 17 contratistas)_x000a_Concesiones: 37 funcionarios (16 planta, 21 contratistas)_x000a_Tránsito: 110 funcionarios (21 planta, 68 contratistas)" sqref="IR46:IR54 WVD983087:WVD983095 WLH983087:WLH983095 WBL983087:WBL983095 VRP983087:VRP983095 VHT983087:VHT983095 UXX983087:UXX983095 UOB983087:UOB983095 UEF983087:UEF983095 TUJ983087:TUJ983095 TKN983087:TKN983095 TAR983087:TAR983095 SQV983087:SQV983095 SGZ983087:SGZ983095 RXD983087:RXD983095 RNH983087:RNH983095 RDL983087:RDL983095 QTP983087:QTP983095 QJT983087:QJT983095 PZX983087:PZX983095 PQB983087:PQB983095 PGF983087:PGF983095 OWJ983087:OWJ983095 OMN983087:OMN983095 OCR983087:OCR983095 NSV983087:NSV983095 NIZ983087:NIZ983095 MZD983087:MZD983095 MPH983087:MPH983095 MFL983087:MFL983095 LVP983087:LVP983095 LLT983087:LLT983095 LBX983087:LBX983095 KSB983087:KSB983095 KIF983087:KIF983095 JYJ983087:JYJ983095 JON983087:JON983095 JER983087:JER983095 IUV983087:IUV983095 IKZ983087:IKZ983095 IBD983087:IBD983095 HRH983087:HRH983095 HHL983087:HHL983095 GXP983087:GXP983095 GNT983087:GNT983095 GDX983087:GDX983095 FUB983087:FUB983095 FKF983087:FKF983095 FAJ983087:FAJ983095 EQN983087:EQN983095 EGR983087:EGR983095 DWV983087:DWV983095 DMZ983087:DMZ983095 DDD983087:DDD983095 CTH983087:CTH983095 CJL983087:CJL983095 BZP983087:BZP983095 BPT983087:BPT983095 BFX983087:BFX983095 AWB983087:AWB983095 AMF983087:AMF983095 ACJ983087:ACJ983095 SN983087:SN983095 IR983087:IR983095 K983087:K983095 WVD917551:WVD917559 WLH917551:WLH917559 WBL917551:WBL917559 VRP917551:VRP917559 VHT917551:VHT917559 UXX917551:UXX917559 UOB917551:UOB917559 UEF917551:UEF917559 TUJ917551:TUJ917559 TKN917551:TKN917559 TAR917551:TAR917559 SQV917551:SQV917559 SGZ917551:SGZ917559 RXD917551:RXD917559 RNH917551:RNH917559 RDL917551:RDL917559 QTP917551:QTP917559 QJT917551:QJT917559 PZX917551:PZX917559 PQB917551:PQB917559 PGF917551:PGF917559 OWJ917551:OWJ917559 OMN917551:OMN917559 OCR917551:OCR917559 NSV917551:NSV917559 NIZ917551:NIZ917559 MZD917551:MZD917559 MPH917551:MPH917559 MFL917551:MFL917559 LVP917551:LVP917559 LLT917551:LLT917559 LBX917551:LBX917559 KSB917551:KSB917559 KIF917551:KIF917559 JYJ917551:JYJ917559 JON917551:JON917559 JER917551:JER917559 IUV917551:IUV917559 IKZ917551:IKZ917559 IBD917551:IBD917559 HRH917551:HRH917559 HHL917551:HHL917559 GXP917551:GXP917559 GNT917551:GNT917559 GDX917551:GDX917559 FUB917551:FUB917559 FKF917551:FKF917559 FAJ917551:FAJ917559 EQN917551:EQN917559 EGR917551:EGR917559 DWV917551:DWV917559 DMZ917551:DMZ917559 DDD917551:DDD917559 CTH917551:CTH917559 CJL917551:CJL917559 BZP917551:BZP917559 BPT917551:BPT917559 BFX917551:BFX917559 AWB917551:AWB917559 AMF917551:AMF917559 ACJ917551:ACJ917559 SN917551:SN917559 IR917551:IR917559 K917551:K917559 WVD852015:WVD852023 WLH852015:WLH852023 WBL852015:WBL852023 VRP852015:VRP852023 VHT852015:VHT852023 UXX852015:UXX852023 UOB852015:UOB852023 UEF852015:UEF852023 TUJ852015:TUJ852023 TKN852015:TKN852023 TAR852015:TAR852023 SQV852015:SQV852023 SGZ852015:SGZ852023 RXD852015:RXD852023 RNH852015:RNH852023 RDL852015:RDL852023 QTP852015:QTP852023 QJT852015:QJT852023 PZX852015:PZX852023 PQB852015:PQB852023 PGF852015:PGF852023 OWJ852015:OWJ852023 OMN852015:OMN852023 OCR852015:OCR852023 NSV852015:NSV852023 NIZ852015:NIZ852023 MZD852015:MZD852023 MPH852015:MPH852023 MFL852015:MFL852023 LVP852015:LVP852023 LLT852015:LLT852023 LBX852015:LBX852023 KSB852015:KSB852023 KIF852015:KIF852023 JYJ852015:JYJ852023 JON852015:JON852023 JER852015:JER852023 IUV852015:IUV852023 IKZ852015:IKZ852023 IBD852015:IBD852023 HRH852015:HRH852023 HHL852015:HHL852023 GXP852015:GXP852023 GNT852015:GNT852023 GDX852015:GDX852023 FUB852015:FUB852023 FKF852015:FKF852023 FAJ852015:FAJ852023 EQN852015:EQN852023 EGR852015:EGR852023 DWV852015:DWV852023 DMZ852015:DMZ852023 DDD852015:DDD852023 CTH852015:CTH852023 CJL852015:CJL852023 BZP852015:BZP852023 BPT852015:BPT852023 BFX852015:BFX852023 AWB852015:AWB852023 AMF852015:AMF852023 ACJ852015:ACJ852023 SN852015:SN852023 IR852015:IR852023 K852015:K852023 WVD786479:WVD786487 WLH786479:WLH786487 WBL786479:WBL786487 VRP786479:VRP786487 VHT786479:VHT786487 UXX786479:UXX786487 UOB786479:UOB786487 UEF786479:UEF786487 TUJ786479:TUJ786487 TKN786479:TKN786487 TAR786479:TAR786487 SQV786479:SQV786487 SGZ786479:SGZ786487 RXD786479:RXD786487 RNH786479:RNH786487 RDL786479:RDL786487 QTP786479:QTP786487 QJT786479:QJT786487 PZX786479:PZX786487 PQB786479:PQB786487 PGF786479:PGF786487 OWJ786479:OWJ786487 OMN786479:OMN786487 OCR786479:OCR786487 NSV786479:NSV786487 NIZ786479:NIZ786487 MZD786479:MZD786487 MPH786479:MPH786487 MFL786479:MFL786487 LVP786479:LVP786487 LLT786479:LLT786487 LBX786479:LBX786487 KSB786479:KSB786487 KIF786479:KIF786487 JYJ786479:JYJ786487 JON786479:JON786487 JER786479:JER786487 IUV786479:IUV786487 IKZ786479:IKZ786487 IBD786479:IBD786487 HRH786479:HRH786487 HHL786479:HHL786487 GXP786479:GXP786487 GNT786479:GNT786487 GDX786479:GDX786487 FUB786479:FUB786487 FKF786479:FKF786487 FAJ786479:FAJ786487 EQN786479:EQN786487 EGR786479:EGR786487 DWV786479:DWV786487 DMZ786479:DMZ786487 DDD786479:DDD786487 CTH786479:CTH786487 CJL786479:CJL786487 BZP786479:BZP786487 BPT786479:BPT786487 BFX786479:BFX786487 AWB786479:AWB786487 AMF786479:AMF786487 ACJ786479:ACJ786487 SN786479:SN786487 IR786479:IR786487 K786479:K786487 WVD720943:WVD720951 WLH720943:WLH720951 WBL720943:WBL720951 VRP720943:VRP720951 VHT720943:VHT720951 UXX720943:UXX720951 UOB720943:UOB720951 UEF720943:UEF720951 TUJ720943:TUJ720951 TKN720943:TKN720951 TAR720943:TAR720951 SQV720943:SQV720951 SGZ720943:SGZ720951 RXD720943:RXD720951 RNH720943:RNH720951 RDL720943:RDL720951 QTP720943:QTP720951 QJT720943:QJT720951 PZX720943:PZX720951 PQB720943:PQB720951 PGF720943:PGF720951 OWJ720943:OWJ720951 OMN720943:OMN720951 OCR720943:OCR720951 NSV720943:NSV720951 NIZ720943:NIZ720951 MZD720943:MZD720951 MPH720943:MPH720951 MFL720943:MFL720951 LVP720943:LVP720951 LLT720943:LLT720951 LBX720943:LBX720951 KSB720943:KSB720951 KIF720943:KIF720951 JYJ720943:JYJ720951 JON720943:JON720951 JER720943:JER720951 IUV720943:IUV720951 IKZ720943:IKZ720951 IBD720943:IBD720951 HRH720943:HRH720951 HHL720943:HHL720951 GXP720943:GXP720951 GNT720943:GNT720951 GDX720943:GDX720951 FUB720943:FUB720951 FKF720943:FKF720951 FAJ720943:FAJ720951 EQN720943:EQN720951 EGR720943:EGR720951 DWV720943:DWV720951 DMZ720943:DMZ720951 DDD720943:DDD720951 CTH720943:CTH720951 CJL720943:CJL720951 BZP720943:BZP720951 BPT720943:BPT720951 BFX720943:BFX720951 AWB720943:AWB720951 AMF720943:AMF720951 ACJ720943:ACJ720951 SN720943:SN720951 IR720943:IR720951 K720943:K720951 WVD655407:WVD655415 WLH655407:WLH655415 WBL655407:WBL655415 VRP655407:VRP655415 VHT655407:VHT655415 UXX655407:UXX655415 UOB655407:UOB655415 UEF655407:UEF655415 TUJ655407:TUJ655415 TKN655407:TKN655415 TAR655407:TAR655415 SQV655407:SQV655415 SGZ655407:SGZ655415 RXD655407:RXD655415 RNH655407:RNH655415 RDL655407:RDL655415 QTP655407:QTP655415 QJT655407:QJT655415 PZX655407:PZX655415 PQB655407:PQB655415 PGF655407:PGF655415 OWJ655407:OWJ655415 OMN655407:OMN655415 OCR655407:OCR655415 NSV655407:NSV655415 NIZ655407:NIZ655415 MZD655407:MZD655415 MPH655407:MPH655415 MFL655407:MFL655415 LVP655407:LVP655415 LLT655407:LLT655415 LBX655407:LBX655415 KSB655407:KSB655415 KIF655407:KIF655415 JYJ655407:JYJ655415 JON655407:JON655415 JER655407:JER655415 IUV655407:IUV655415 IKZ655407:IKZ655415 IBD655407:IBD655415 HRH655407:HRH655415 HHL655407:HHL655415 GXP655407:GXP655415 GNT655407:GNT655415 GDX655407:GDX655415 FUB655407:FUB655415 FKF655407:FKF655415 FAJ655407:FAJ655415 EQN655407:EQN655415 EGR655407:EGR655415 DWV655407:DWV655415 DMZ655407:DMZ655415 DDD655407:DDD655415 CTH655407:CTH655415 CJL655407:CJL655415 BZP655407:BZP655415 BPT655407:BPT655415 BFX655407:BFX655415 AWB655407:AWB655415 AMF655407:AMF655415 ACJ655407:ACJ655415 SN655407:SN655415 IR655407:IR655415 K655407:K655415 WVD589871:WVD589879 WLH589871:WLH589879 WBL589871:WBL589879 VRP589871:VRP589879 VHT589871:VHT589879 UXX589871:UXX589879 UOB589871:UOB589879 UEF589871:UEF589879 TUJ589871:TUJ589879 TKN589871:TKN589879 TAR589871:TAR589879 SQV589871:SQV589879 SGZ589871:SGZ589879 RXD589871:RXD589879 RNH589871:RNH589879 RDL589871:RDL589879 QTP589871:QTP589879 QJT589871:QJT589879 PZX589871:PZX589879 PQB589871:PQB589879 PGF589871:PGF589879 OWJ589871:OWJ589879 OMN589871:OMN589879 OCR589871:OCR589879 NSV589871:NSV589879 NIZ589871:NIZ589879 MZD589871:MZD589879 MPH589871:MPH589879 MFL589871:MFL589879 LVP589871:LVP589879 LLT589871:LLT589879 LBX589871:LBX589879 KSB589871:KSB589879 KIF589871:KIF589879 JYJ589871:JYJ589879 JON589871:JON589879 JER589871:JER589879 IUV589871:IUV589879 IKZ589871:IKZ589879 IBD589871:IBD589879 HRH589871:HRH589879 HHL589871:HHL589879 GXP589871:GXP589879 GNT589871:GNT589879 GDX589871:GDX589879 FUB589871:FUB589879 FKF589871:FKF589879 FAJ589871:FAJ589879 EQN589871:EQN589879 EGR589871:EGR589879 DWV589871:DWV589879 DMZ589871:DMZ589879 DDD589871:DDD589879 CTH589871:CTH589879 CJL589871:CJL589879 BZP589871:BZP589879 BPT589871:BPT589879 BFX589871:BFX589879 AWB589871:AWB589879 AMF589871:AMF589879 ACJ589871:ACJ589879 SN589871:SN589879 IR589871:IR589879 K589871:K589879 WVD524335:WVD524343 WLH524335:WLH524343 WBL524335:WBL524343 VRP524335:VRP524343 VHT524335:VHT524343 UXX524335:UXX524343 UOB524335:UOB524343 UEF524335:UEF524343 TUJ524335:TUJ524343 TKN524335:TKN524343 TAR524335:TAR524343 SQV524335:SQV524343 SGZ524335:SGZ524343 RXD524335:RXD524343 RNH524335:RNH524343 RDL524335:RDL524343 QTP524335:QTP524343 QJT524335:QJT524343 PZX524335:PZX524343 PQB524335:PQB524343 PGF524335:PGF524343 OWJ524335:OWJ524343 OMN524335:OMN524343 OCR524335:OCR524343 NSV524335:NSV524343 NIZ524335:NIZ524343 MZD524335:MZD524343 MPH524335:MPH524343 MFL524335:MFL524343 LVP524335:LVP524343 LLT524335:LLT524343 LBX524335:LBX524343 KSB524335:KSB524343 KIF524335:KIF524343 JYJ524335:JYJ524343 JON524335:JON524343 JER524335:JER524343 IUV524335:IUV524343 IKZ524335:IKZ524343 IBD524335:IBD524343 HRH524335:HRH524343 HHL524335:HHL524343 GXP524335:GXP524343 GNT524335:GNT524343 GDX524335:GDX524343 FUB524335:FUB524343 FKF524335:FKF524343 FAJ524335:FAJ524343 EQN524335:EQN524343 EGR524335:EGR524343 DWV524335:DWV524343 DMZ524335:DMZ524343 DDD524335:DDD524343 CTH524335:CTH524343 CJL524335:CJL524343 BZP524335:BZP524343 BPT524335:BPT524343 BFX524335:BFX524343 AWB524335:AWB524343 AMF524335:AMF524343 ACJ524335:ACJ524343 SN524335:SN524343 IR524335:IR524343 K524335:K524343 WVD458799:WVD458807 WLH458799:WLH458807 WBL458799:WBL458807 VRP458799:VRP458807 VHT458799:VHT458807 UXX458799:UXX458807 UOB458799:UOB458807 UEF458799:UEF458807 TUJ458799:TUJ458807 TKN458799:TKN458807 TAR458799:TAR458807 SQV458799:SQV458807 SGZ458799:SGZ458807 RXD458799:RXD458807 RNH458799:RNH458807 RDL458799:RDL458807 QTP458799:QTP458807 QJT458799:QJT458807 PZX458799:PZX458807 PQB458799:PQB458807 PGF458799:PGF458807 OWJ458799:OWJ458807 OMN458799:OMN458807 OCR458799:OCR458807 NSV458799:NSV458807 NIZ458799:NIZ458807 MZD458799:MZD458807 MPH458799:MPH458807 MFL458799:MFL458807 LVP458799:LVP458807 LLT458799:LLT458807 LBX458799:LBX458807 KSB458799:KSB458807 KIF458799:KIF458807 JYJ458799:JYJ458807 JON458799:JON458807 JER458799:JER458807 IUV458799:IUV458807 IKZ458799:IKZ458807 IBD458799:IBD458807 HRH458799:HRH458807 HHL458799:HHL458807 GXP458799:GXP458807 GNT458799:GNT458807 GDX458799:GDX458807 FUB458799:FUB458807 FKF458799:FKF458807 FAJ458799:FAJ458807 EQN458799:EQN458807 EGR458799:EGR458807 DWV458799:DWV458807 DMZ458799:DMZ458807 DDD458799:DDD458807 CTH458799:CTH458807 CJL458799:CJL458807 BZP458799:BZP458807 BPT458799:BPT458807 BFX458799:BFX458807 AWB458799:AWB458807 AMF458799:AMF458807 ACJ458799:ACJ458807 SN458799:SN458807 IR458799:IR458807 K458799:K458807 WVD393263:WVD393271 WLH393263:WLH393271 WBL393263:WBL393271 VRP393263:VRP393271 VHT393263:VHT393271 UXX393263:UXX393271 UOB393263:UOB393271 UEF393263:UEF393271 TUJ393263:TUJ393271 TKN393263:TKN393271 TAR393263:TAR393271 SQV393263:SQV393271 SGZ393263:SGZ393271 RXD393263:RXD393271 RNH393263:RNH393271 RDL393263:RDL393271 QTP393263:QTP393271 QJT393263:QJT393271 PZX393263:PZX393271 PQB393263:PQB393271 PGF393263:PGF393271 OWJ393263:OWJ393271 OMN393263:OMN393271 OCR393263:OCR393271 NSV393263:NSV393271 NIZ393263:NIZ393271 MZD393263:MZD393271 MPH393263:MPH393271 MFL393263:MFL393271 LVP393263:LVP393271 LLT393263:LLT393271 LBX393263:LBX393271 KSB393263:KSB393271 KIF393263:KIF393271 JYJ393263:JYJ393271 JON393263:JON393271 JER393263:JER393271 IUV393263:IUV393271 IKZ393263:IKZ393271 IBD393263:IBD393271 HRH393263:HRH393271 HHL393263:HHL393271 GXP393263:GXP393271 GNT393263:GNT393271 GDX393263:GDX393271 FUB393263:FUB393271 FKF393263:FKF393271 FAJ393263:FAJ393271 EQN393263:EQN393271 EGR393263:EGR393271 DWV393263:DWV393271 DMZ393263:DMZ393271 DDD393263:DDD393271 CTH393263:CTH393271 CJL393263:CJL393271 BZP393263:BZP393271 BPT393263:BPT393271 BFX393263:BFX393271 AWB393263:AWB393271 AMF393263:AMF393271 ACJ393263:ACJ393271 SN393263:SN393271 IR393263:IR393271 K393263:K393271 WVD327727:WVD327735 WLH327727:WLH327735 WBL327727:WBL327735 VRP327727:VRP327735 VHT327727:VHT327735 UXX327727:UXX327735 UOB327727:UOB327735 UEF327727:UEF327735 TUJ327727:TUJ327735 TKN327727:TKN327735 TAR327727:TAR327735 SQV327727:SQV327735 SGZ327727:SGZ327735 RXD327727:RXD327735 RNH327727:RNH327735 RDL327727:RDL327735 QTP327727:QTP327735 QJT327727:QJT327735 PZX327727:PZX327735 PQB327727:PQB327735 PGF327727:PGF327735 OWJ327727:OWJ327735 OMN327727:OMN327735 OCR327727:OCR327735 NSV327727:NSV327735 NIZ327727:NIZ327735 MZD327727:MZD327735 MPH327727:MPH327735 MFL327727:MFL327735 LVP327727:LVP327735 LLT327727:LLT327735 LBX327727:LBX327735 KSB327727:KSB327735 KIF327727:KIF327735 JYJ327727:JYJ327735 JON327727:JON327735 JER327727:JER327735 IUV327727:IUV327735 IKZ327727:IKZ327735 IBD327727:IBD327735 HRH327727:HRH327735 HHL327727:HHL327735 GXP327727:GXP327735 GNT327727:GNT327735 GDX327727:GDX327735 FUB327727:FUB327735 FKF327727:FKF327735 FAJ327727:FAJ327735 EQN327727:EQN327735 EGR327727:EGR327735 DWV327727:DWV327735 DMZ327727:DMZ327735 DDD327727:DDD327735 CTH327727:CTH327735 CJL327727:CJL327735 BZP327727:BZP327735 BPT327727:BPT327735 BFX327727:BFX327735 AWB327727:AWB327735 AMF327727:AMF327735 ACJ327727:ACJ327735 SN327727:SN327735 IR327727:IR327735 K327727:K327735 WVD262191:WVD262199 WLH262191:WLH262199 WBL262191:WBL262199 VRP262191:VRP262199 VHT262191:VHT262199 UXX262191:UXX262199 UOB262191:UOB262199 UEF262191:UEF262199 TUJ262191:TUJ262199 TKN262191:TKN262199 TAR262191:TAR262199 SQV262191:SQV262199 SGZ262191:SGZ262199 RXD262191:RXD262199 RNH262191:RNH262199 RDL262191:RDL262199 QTP262191:QTP262199 QJT262191:QJT262199 PZX262191:PZX262199 PQB262191:PQB262199 PGF262191:PGF262199 OWJ262191:OWJ262199 OMN262191:OMN262199 OCR262191:OCR262199 NSV262191:NSV262199 NIZ262191:NIZ262199 MZD262191:MZD262199 MPH262191:MPH262199 MFL262191:MFL262199 LVP262191:LVP262199 LLT262191:LLT262199 LBX262191:LBX262199 KSB262191:KSB262199 KIF262191:KIF262199 JYJ262191:JYJ262199 JON262191:JON262199 JER262191:JER262199 IUV262191:IUV262199 IKZ262191:IKZ262199 IBD262191:IBD262199 HRH262191:HRH262199 HHL262191:HHL262199 GXP262191:GXP262199 GNT262191:GNT262199 GDX262191:GDX262199 FUB262191:FUB262199 FKF262191:FKF262199 FAJ262191:FAJ262199 EQN262191:EQN262199 EGR262191:EGR262199 DWV262191:DWV262199 DMZ262191:DMZ262199 DDD262191:DDD262199 CTH262191:CTH262199 CJL262191:CJL262199 BZP262191:BZP262199 BPT262191:BPT262199 BFX262191:BFX262199 AWB262191:AWB262199 AMF262191:AMF262199 ACJ262191:ACJ262199 SN262191:SN262199 IR262191:IR262199 K262191:K262199 WVD196655:WVD196663 WLH196655:WLH196663 WBL196655:WBL196663 VRP196655:VRP196663 VHT196655:VHT196663 UXX196655:UXX196663 UOB196655:UOB196663 UEF196655:UEF196663 TUJ196655:TUJ196663 TKN196655:TKN196663 TAR196655:TAR196663 SQV196655:SQV196663 SGZ196655:SGZ196663 RXD196655:RXD196663 RNH196655:RNH196663 RDL196655:RDL196663 QTP196655:QTP196663 QJT196655:QJT196663 PZX196655:PZX196663 PQB196655:PQB196663 PGF196655:PGF196663 OWJ196655:OWJ196663 OMN196655:OMN196663 OCR196655:OCR196663 NSV196655:NSV196663 NIZ196655:NIZ196663 MZD196655:MZD196663 MPH196655:MPH196663 MFL196655:MFL196663 LVP196655:LVP196663 LLT196655:LLT196663 LBX196655:LBX196663 KSB196655:KSB196663 KIF196655:KIF196663 JYJ196655:JYJ196663 JON196655:JON196663 JER196655:JER196663 IUV196655:IUV196663 IKZ196655:IKZ196663 IBD196655:IBD196663 HRH196655:HRH196663 HHL196655:HHL196663 GXP196655:GXP196663 GNT196655:GNT196663 GDX196655:GDX196663 FUB196655:FUB196663 FKF196655:FKF196663 FAJ196655:FAJ196663 EQN196655:EQN196663 EGR196655:EGR196663 DWV196655:DWV196663 DMZ196655:DMZ196663 DDD196655:DDD196663 CTH196655:CTH196663 CJL196655:CJL196663 BZP196655:BZP196663 BPT196655:BPT196663 BFX196655:BFX196663 AWB196655:AWB196663 AMF196655:AMF196663 ACJ196655:ACJ196663 SN196655:SN196663 IR196655:IR196663 K196655:K196663 WVD131119:WVD131127 WLH131119:WLH131127 WBL131119:WBL131127 VRP131119:VRP131127 VHT131119:VHT131127 UXX131119:UXX131127 UOB131119:UOB131127 UEF131119:UEF131127 TUJ131119:TUJ131127 TKN131119:TKN131127 TAR131119:TAR131127 SQV131119:SQV131127 SGZ131119:SGZ131127 RXD131119:RXD131127 RNH131119:RNH131127 RDL131119:RDL131127 QTP131119:QTP131127 QJT131119:QJT131127 PZX131119:PZX131127 PQB131119:PQB131127 PGF131119:PGF131127 OWJ131119:OWJ131127 OMN131119:OMN131127 OCR131119:OCR131127 NSV131119:NSV131127 NIZ131119:NIZ131127 MZD131119:MZD131127 MPH131119:MPH131127 MFL131119:MFL131127 LVP131119:LVP131127 LLT131119:LLT131127 LBX131119:LBX131127 KSB131119:KSB131127 KIF131119:KIF131127 JYJ131119:JYJ131127 JON131119:JON131127 JER131119:JER131127 IUV131119:IUV131127 IKZ131119:IKZ131127 IBD131119:IBD131127 HRH131119:HRH131127 HHL131119:HHL131127 GXP131119:GXP131127 GNT131119:GNT131127 GDX131119:GDX131127 FUB131119:FUB131127 FKF131119:FKF131127 FAJ131119:FAJ131127 EQN131119:EQN131127 EGR131119:EGR131127 DWV131119:DWV131127 DMZ131119:DMZ131127 DDD131119:DDD131127 CTH131119:CTH131127 CJL131119:CJL131127 BZP131119:BZP131127 BPT131119:BPT131127 BFX131119:BFX131127 AWB131119:AWB131127 AMF131119:AMF131127 ACJ131119:ACJ131127 SN131119:SN131127 IR131119:IR131127 K131119:K131127 WVD65583:WVD65591 WLH65583:WLH65591 WBL65583:WBL65591 VRP65583:VRP65591 VHT65583:VHT65591 UXX65583:UXX65591 UOB65583:UOB65591 UEF65583:UEF65591 TUJ65583:TUJ65591 TKN65583:TKN65591 TAR65583:TAR65591 SQV65583:SQV65591 SGZ65583:SGZ65591 RXD65583:RXD65591 RNH65583:RNH65591 RDL65583:RDL65591 QTP65583:QTP65591 QJT65583:QJT65591 PZX65583:PZX65591 PQB65583:PQB65591 PGF65583:PGF65591 OWJ65583:OWJ65591 OMN65583:OMN65591 OCR65583:OCR65591 NSV65583:NSV65591 NIZ65583:NIZ65591 MZD65583:MZD65591 MPH65583:MPH65591 MFL65583:MFL65591 LVP65583:LVP65591 LLT65583:LLT65591 LBX65583:LBX65591 KSB65583:KSB65591 KIF65583:KIF65591 JYJ65583:JYJ65591 JON65583:JON65591 JER65583:JER65591 IUV65583:IUV65591 IKZ65583:IKZ65591 IBD65583:IBD65591 HRH65583:HRH65591 HHL65583:HHL65591 GXP65583:GXP65591 GNT65583:GNT65591 GDX65583:GDX65591 FUB65583:FUB65591 FKF65583:FKF65591 FAJ65583:FAJ65591 EQN65583:EQN65591 EGR65583:EGR65591 DWV65583:DWV65591 DMZ65583:DMZ65591 DDD65583:DDD65591 CTH65583:CTH65591 CJL65583:CJL65591 BZP65583:BZP65591 BPT65583:BPT65591 BFX65583:BFX65591 AWB65583:AWB65591 AMF65583:AMF65591 ACJ65583:ACJ65591 SN65583:SN65591 IR65583:IR65591 K65583:K65591 WVD46:WVD54 WLH46:WLH54 WBL46:WBL54 VRP46:VRP54 VHT46:VHT54 UXX46:UXX54 UOB46:UOB54 UEF46:UEF54 TUJ46:TUJ54 TKN46:TKN54 TAR46:TAR54 SQV46:SQV54 SGZ46:SGZ54 RXD46:RXD54 RNH46:RNH54 RDL46:RDL54 QTP46:QTP54 QJT46:QJT54 PZX46:PZX54 PQB46:PQB54 PGF46:PGF54 OWJ46:OWJ54 OMN46:OMN54 OCR46:OCR54 NSV46:NSV54 NIZ46:NIZ54 MZD46:MZD54 MPH46:MPH54 MFL46:MFL54 LVP46:LVP54 LLT46:LLT54 LBX46:LBX54 KSB46:KSB54 KIF46:KIF54 JYJ46:JYJ54 JON46:JON54 JER46:JER54 IUV46:IUV54 IKZ46:IKZ54 IBD46:IBD54 HRH46:HRH54 HHL46:HHL54 GXP46:GXP54 GNT46:GNT54 GDX46:GDX54 FUB46:FUB54 FKF46:FKF54 FAJ46:FAJ54 EQN46:EQN54 EGR46:EGR54 DWV46:DWV54 DMZ46:DMZ54 DDD46:DDD54 CTH46:CTH54 CJL46:CJL54 BZP46:BZP54 BPT46:BPT54 BFX46:BFX54 AWB46:AWB54 AMF46:AMF54 ACJ46:ACJ54 SN46:SN54 K46:K54"/>
    <dataValidation allowBlank="1" showErrorMessage="1" prompt="Cantidad de Operadores Portuarios reportada en el Informe de Gestión 2015" sqref="WVD103 WVD983128 WLH983128 WBL983128 VRP983128 VHT983128 UXX983128 UOB983128 UEF983128 TUJ983128 TKN983128 TAR983128 SQV983128 SGZ983128 RXD983128 RNH983128 RDL983128 QTP983128 QJT983128 PZX983128 PQB983128 PGF983128 OWJ983128 OMN983128 OCR983128 NSV983128 NIZ983128 MZD983128 MPH983128 MFL983128 LVP983128 LLT983128 LBX983128 KSB983128 KIF983128 JYJ983128 JON983128 JER983128 IUV983128 IKZ983128 IBD983128 HRH983128 HHL983128 GXP983128 GNT983128 GDX983128 FUB983128 FKF983128 FAJ983128 EQN983128 EGR983128 DWV983128 DMZ983128 DDD983128 CTH983128 CJL983128 BZP983128 BPT983128 BFX983128 AWB983128 AMF983128 ACJ983128 SN983128 IR983128 K983128 WVD917592 WLH917592 WBL917592 VRP917592 VHT917592 UXX917592 UOB917592 UEF917592 TUJ917592 TKN917592 TAR917592 SQV917592 SGZ917592 RXD917592 RNH917592 RDL917592 QTP917592 QJT917592 PZX917592 PQB917592 PGF917592 OWJ917592 OMN917592 OCR917592 NSV917592 NIZ917592 MZD917592 MPH917592 MFL917592 LVP917592 LLT917592 LBX917592 KSB917592 KIF917592 JYJ917592 JON917592 JER917592 IUV917592 IKZ917592 IBD917592 HRH917592 HHL917592 GXP917592 GNT917592 GDX917592 FUB917592 FKF917592 FAJ917592 EQN917592 EGR917592 DWV917592 DMZ917592 DDD917592 CTH917592 CJL917592 BZP917592 BPT917592 BFX917592 AWB917592 AMF917592 ACJ917592 SN917592 IR917592 K917592 WVD852056 WLH852056 WBL852056 VRP852056 VHT852056 UXX852056 UOB852056 UEF852056 TUJ852056 TKN852056 TAR852056 SQV852056 SGZ852056 RXD852056 RNH852056 RDL852056 QTP852056 QJT852056 PZX852056 PQB852056 PGF852056 OWJ852056 OMN852056 OCR852056 NSV852056 NIZ852056 MZD852056 MPH852056 MFL852056 LVP852056 LLT852056 LBX852056 KSB852056 KIF852056 JYJ852056 JON852056 JER852056 IUV852056 IKZ852056 IBD852056 HRH852056 HHL852056 GXP852056 GNT852056 GDX852056 FUB852056 FKF852056 FAJ852056 EQN852056 EGR852056 DWV852056 DMZ852056 DDD852056 CTH852056 CJL852056 BZP852056 BPT852056 BFX852056 AWB852056 AMF852056 ACJ852056 SN852056 IR852056 K852056 WVD786520 WLH786520 WBL786520 VRP786520 VHT786520 UXX786520 UOB786520 UEF786520 TUJ786520 TKN786520 TAR786520 SQV786520 SGZ786520 RXD786520 RNH786520 RDL786520 QTP786520 QJT786520 PZX786520 PQB786520 PGF786520 OWJ786520 OMN786520 OCR786520 NSV786520 NIZ786520 MZD786520 MPH786520 MFL786520 LVP786520 LLT786520 LBX786520 KSB786520 KIF786520 JYJ786520 JON786520 JER786520 IUV786520 IKZ786520 IBD786520 HRH786520 HHL786520 GXP786520 GNT786520 GDX786520 FUB786520 FKF786520 FAJ786520 EQN786520 EGR786520 DWV786520 DMZ786520 DDD786520 CTH786520 CJL786520 BZP786520 BPT786520 BFX786520 AWB786520 AMF786520 ACJ786520 SN786520 IR786520 K786520 WVD720984 WLH720984 WBL720984 VRP720984 VHT720984 UXX720984 UOB720984 UEF720984 TUJ720984 TKN720984 TAR720984 SQV720984 SGZ720984 RXD720984 RNH720984 RDL720984 QTP720984 QJT720984 PZX720984 PQB720984 PGF720984 OWJ720984 OMN720984 OCR720984 NSV720984 NIZ720984 MZD720984 MPH720984 MFL720984 LVP720984 LLT720984 LBX720984 KSB720984 KIF720984 JYJ720984 JON720984 JER720984 IUV720984 IKZ720984 IBD720984 HRH720984 HHL720984 GXP720984 GNT720984 GDX720984 FUB720984 FKF720984 FAJ720984 EQN720984 EGR720984 DWV720984 DMZ720984 DDD720984 CTH720984 CJL720984 BZP720984 BPT720984 BFX720984 AWB720984 AMF720984 ACJ720984 SN720984 IR720984 K720984 WVD655448 WLH655448 WBL655448 VRP655448 VHT655448 UXX655448 UOB655448 UEF655448 TUJ655448 TKN655448 TAR655448 SQV655448 SGZ655448 RXD655448 RNH655448 RDL655448 QTP655448 QJT655448 PZX655448 PQB655448 PGF655448 OWJ655448 OMN655448 OCR655448 NSV655448 NIZ655448 MZD655448 MPH655448 MFL655448 LVP655448 LLT655448 LBX655448 KSB655448 KIF655448 JYJ655448 JON655448 JER655448 IUV655448 IKZ655448 IBD655448 HRH655448 HHL655448 GXP655448 GNT655448 GDX655448 FUB655448 FKF655448 FAJ655448 EQN655448 EGR655448 DWV655448 DMZ655448 DDD655448 CTH655448 CJL655448 BZP655448 BPT655448 BFX655448 AWB655448 AMF655448 ACJ655448 SN655448 IR655448 K655448 WVD589912 WLH589912 WBL589912 VRP589912 VHT589912 UXX589912 UOB589912 UEF589912 TUJ589912 TKN589912 TAR589912 SQV589912 SGZ589912 RXD589912 RNH589912 RDL589912 QTP589912 QJT589912 PZX589912 PQB589912 PGF589912 OWJ589912 OMN589912 OCR589912 NSV589912 NIZ589912 MZD589912 MPH589912 MFL589912 LVP589912 LLT589912 LBX589912 KSB589912 KIF589912 JYJ589912 JON589912 JER589912 IUV589912 IKZ589912 IBD589912 HRH589912 HHL589912 GXP589912 GNT589912 GDX589912 FUB589912 FKF589912 FAJ589912 EQN589912 EGR589912 DWV589912 DMZ589912 DDD589912 CTH589912 CJL589912 BZP589912 BPT589912 BFX589912 AWB589912 AMF589912 ACJ589912 SN589912 IR589912 K589912 WVD524376 WLH524376 WBL524376 VRP524376 VHT524376 UXX524376 UOB524376 UEF524376 TUJ524376 TKN524376 TAR524376 SQV524376 SGZ524376 RXD524376 RNH524376 RDL524376 QTP524376 QJT524376 PZX524376 PQB524376 PGF524376 OWJ524376 OMN524376 OCR524376 NSV524376 NIZ524376 MZD524376 MPH524376 MFL524376 LVP524376 LLT524376 LBX524376 KSB524376 KIF524376 JYJ524376 JON524376 JER524376 IUV524376 IKZ524376 IBD524376 HRH524376 HHL524376 GXP524376 GNT524376 GDX524376 FUB524376 FKF524376 FAJ524376 EQN524376 EGR524376 DWV524376 DMZ524376 DDD524376 CTH524376 CJL524376 BZP524376 BPT524376 BFX524376 AWB524376 AMF524376 ACJ524376 SN524376 IR524376 K524376 WVD458840 WLH458840 WBL458840 VRP458840 VHT458840 UXX458840 UOB458840 UEF458840 TUJ458840 TKN458840 TAR458840 SQV458840 SGZ458840 RXD458840 RNH458840 RDL458840 QTP458840 QJT458840 PZX458840 PQB458840 PGF458840 OWJ458840 OMN458840 OCR458840 NSV458840 NIZ458840 MZD458840 MPH458840 MFL458840 LVP458840 LLT458840 LBX458840 KSB458840 KIF458840 JYJ458840 JON458840 JER458840 IUV458840 IKZ458840 IBD458840 HRH458840 HHL458840 GXP458840 GNT458840 GDX458840 FUB458840 FKF458840 FAJ458840 EQN458840 EGR458840 DWV458840 DMZ458840 DDD458840 CTH458840 CJL458840 BZP458840 BPT458840 BFX458840 AWB458840 AMF458840 ACJ458840 SN458840 IR458840 K458840 WVD393304 WLH393304 WBL393304 VRP393304 VHT393304 UXX393304 UOB393304 UEF393304 TUJ393304 TKN393304 TAR393304 SQV393304 SGZ393304 RXD393304 RNH393304 RDL393304 QTP393304 QJT393304 PZX393304 PQB393304 PGF393304 OWJ393304 OMN393304 OCR393304 NSV393304 NIZ393304 MZD393304 MPH393304 MFL393304 LVP393304 LLT393304 LBX393304 KSB393304 KIF393304 JYJ393304 JON393304 JER393304 IUV393304 IKZ393304 IBD393304 HRH393304 HHL393304 GXP393304 GNT393304 GDX393304 FUB393304 FKF393304 FAJ393304 EQN393304 EGR393304 DWV393304 DMZ393304 DDD393304 CTH393304 CJL393304 BZP393304 BPT393304 BFX393304 AWB393304 AMF393304 ACJ393304 SN393304 IR393304 K393304 WVD327768 WLH327768 WBL327768 VRP327768 VHT327768 UXX327768 UOB327768 UEF327768 TUJ327768 TKN327768 TAR327768 SQV327768 SGZ327768 RXD327768 RNH327768 RDL327768 QTP327768 QJT327768 PZX327768 PQB327768 PGF327768 OWJ327768 OMN327768 OCR327768 NSV327768 NIZ327768 MZD327768 MPH327768 MFL327768 LVP327768 LLT327768 LBX327768 KSB327768 KIF327768 JYJ327768 JON327768 JER327768 IUV327768 IKZ327768 IBD327768 HRH327768 HHL327768 GXP327768 GNT327768 GDX327768 FUB327768 FKF327768 FAJ327768 EQN327768 EGR327768 DWV327768 DMZ327768 DDD327768 CTH327768 CJL327768 BZP327768 BPT327768 BFX327768 AWB327768 AMF327768 ACJ327768 SN327768 IR327768 K327768 WVD262232 WLH262232 WBL262232 VRP262232 VHT262232 UXX262232 UOB262232 UEF262232 TUJ262232 TKN262232 TAR262232 SQV262232 SGZ262232 RXD262232 RNH262232 RDL262232 QTP262232 QJT262232 PZX262232 PQB262232 PGF262232 OWJ262232 OMN262232 OCR262232 NSV262232 NIZ262232 MZD262232 MPH262232 MFL262232 LVP262232 LLT262232 LBX262232 KSB262232 KIF262232 JYJ262232 JON262232 JER262232 IUV262232 IKZ262232 IBD262232 HRH262232 HHL262232 GXP262232 GNT262232 GDX262232 FUB262232 FKF262232 FAJ262232 EQN262232 EGR262232 DWV262232 DMZ262232 DDD262232 CTH262232 CJL262232 BZP262232 BPT262232 BFX262232 AWB262232 AMF262232 ACJ262232 SN262232 IR262232 K262232 WVD196696 WLH196696 WBL196696 VRP196696 VHT196696 UXX196696 UOB196696 UEF196696 TUJ196696 TKN196696 TAR196696 SQV196696 SGZ196696 RXD196696 RNH196696 RDL196696 QTP196696 QJT196696 PZX196696 PQB196696 PGF196696 OWJ196696 OMN196696 OCR196696 NSV196696 NIZ196696 MZD196696 MPH196696 MFL196696 LVP196696 LLT196696 LBX196696 KSB196696 KIF196696 JYJ196696 JON196696 JER196696 IUV196696 IKZ196696 IBD196696 HRH196696 HHL196696 GXP196696 GNT196696 GDX196696 FUB196696 FKF196696 FAJ196696 EQN196696 EGR196696 DWV196696 DMZ196696 DDD196696 CTH196696 CJL196696 BZP196696 BPT196696 BFX196696 AWB196696 AMF196696 ACJ196696 SN196696 IR196696 K196696 WVD131160 WLH131160 WBL131160 VRP131160 VHT131160 UXX131160 UOB131160 UEF131160 TUJ131160 TKN131160 TAR131160 SQV131160 SGZ131160 RXD131160 RNH131160 RDL131160 QTP131160 QJT131160 PZX131160 PQB131160 PGF131160 OWJ131160 OMN131160 OCR131160 NSV131160 NIZ131160 MZD131160 MPH131160 MFL131160 LVP131160 LLT131160 LBX131160 KSB131160 KIF131160 JYJ131160 JON131160 JER131160 IUV131160 IKZ131160 IBD131160 HRH131160 HHL131160 GXP131160 GNT131160 GDX131160 FUB131160 FKF131160 FAJ131160 EQN131160 EGR131160 DWV131160 DMZ131160 DDD131160 CTH131160 CJL131160 BZP131160 BPT131160 BFX131160 AWB131160 AMF131160 ACJ131160 SN131160 IR131160 K131160 WVD65624 WLH65624 WBL65624 VRP65624 VHT65624 UXX65624 UOB65624 UEF65624 TUJ65624 TKN65624 TAR65624 SQV65624 SGZ65624 RXD65624 RNH65624 RDL65624 QTP65624 QJT65624 PZX65624 PQB65624 PGF65624 OWJ65624 OMN65624 OCR65624 NSV65624 NIZ65624 MZD65624 MPH65624 MFL65624 LVP65624 LLT65624 LBX65624 KSB65624 KIF65624 JYJ65624 JON65624 JER65624 IUV65624 IKZ65624 IBD65624 HRH65624 HHL65624 GXP65624 GNT65624 GDX65624 FUB65624 FKF65624 FAJ65624 EQN65624 EGR65624 DWV65624 DMZ65624 DDD65624 CTH65624 CJL65624 BZP65624 BPT65624 BFX65624 AWB65624 AMF65624 ACJ65624 SN65624 IR65624 K65624 WLH103 WBL103 VRP103 VHT103 UXX103 UOB103 UEF103 TUJ103 TKN103 TAR103 SQV103 SGZ103 RXD103 RNH103 RDL103 QTP103 QJT103 PZX103 PQB103 PGF103 OWJ103 OMN103 OCR103 NSV103 NIZ103 MZD103 MPH103 MFL103 LVP103 LLT103 LBX103 KSB103 KIF103 JYJ103 JON103 JER103 IUV103 IKZ103 IBD103 HRH103 HHL103 GXP103 GNT103 GDX103 FUB103 FKF103 FAJ103 EQN103 EGR103 DWV103 DMZ103 DDD103 CTH103 CJL103 BZP103 BPT103 BFX103 AWB103 AMF103 ACJ103 SN103 IR103 K10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E103 WVE983128 WLI983128 WBM983128 VRQ983128 VHU983128 UXY983128 UOC983128 UEG983128 TUK983128 TKO983128 TAS983128 SQW983128 SHA983128 RXE983128 RNI983128 RDM983128 QTQ983128 QJU983128 PZY983128 PQC983128 PGG983128 OWK983128 OMO983128 OCS983128 NSW983128 NJA983128 MZE983128 MPI983128 MFM983128 LVQ983128 LLU983128 LBY983128 KSC983128 KIG983128 JYK983128 JOO983128 JES983128 IUW983128 ILA983128 IBE983128 HRI983128 HHM983128 GXQ983128 GNU983128 GDY983128 FUC983128 FKG983128 FAK983128 EQO983128 EGS983128 DWW983128 DNA983128 DDE983128 CTI983128 CJM983128 BZQ983128 BPU983128 BFY983128 AWC983128 AMG983128 ACK983128 SO983128 IS983128 L983128 WVE917592 WLI917592 WBM917592 VRQ917592 VHU917592 UXY917592 UOC917592 UEG917592 TUK917592 TKO917592 TAS917592 SQW917592 SHA917592 RXE917592 RNI917592 RDM917592 QTQ917592 QJU917592 PZY917592 PQC917592 PGG917592 OWK917592 OMO917592 OCS917592 NSW917592 NJA917592 MZE917592 MPI917592 MFM917592 LVQ917592 LLU917592 LBY917592 KSC917592 KIG917592 JYK917592 JOO917592 JES917592 IUW917592 ILA917592 IBE917592 HRI917592 HHM917592 GXQ917592 GNU917592 GDY917592 FUC917592 FKG917592 FAK917592 EQO917592 EGS917592 DWW917592 DNA917592 DDE917592 CTI917592 CJM917592 BZQ917592 BPU917592 BFY917592 AWC917592 AMG917592 ACK917592 SO917592 IS917592 L917592 WVE852056 WLI852056 WBM852056 VRQ852056 VHU852056 UXY852056 UOC852056 UEG852056 TUK852056 TKO852056 TAS852056 SQW852056 SHA852056 RXE852056 RNI852056 RDM852056 QTQ852056 QJU852056 PZY852056 PQC852056 PGG852056 OWK852056 OMO852056 OCS852056 NSW852056 NJA852056 MZE852056 MPI852056 MFM852056 LVQ852056 LLU852056 LBY852056 KSC852056 KIG852056 JYK852056 JOO852056 JES852056 IUW852056 ILA852056 IBE852056 HRI852056 HHM852056 GXQ852056 GNU852056 GDY852056 FUC852056 FKG852056 FAK852056 EQO852056 EGS852056 DWW852056 DNA852056 DDE852056 CTI852056 CJM852056 BZQ852056 BPU852056 BFY852056 AWC852056 AMG852056 ACK852056 SO852056 IS852056 L852056 WVE786520 WLI786520 WBM786520 VRQ786520 VHU786520 UXY786520 UOC786520 UEG786520 TUK786520 TKO786520 TAS786520 SQW786520 SHA786520 RXE786520 RNI786520 RDM786520 QTQ786520 QJU786520 PZY786520 PQC786520 PGG786520 OWK786520 OMO786520 OCS786520 NSW786520 NJA786520 MZE786520 MPI786520 MFM786520 LVQ786520 LLU786520 LBY786520 KSC786520 KIG786520 JYK786520 JOO786520 JES786520 IUW786520 ILA786520 IBE786520 HRI786520 HHM786520 GXQ786520 GNU786520 GDY786520 FUC786520 FKG786520 FAK786520 EQO786520 EGS786520 DWW786520 DNA786520 DDE786520 CTI786520 CJM786520 BZQ786520 BPU786520 BFY786520 AWC786520 AMG786520 ACK786520 SO786520 IS786520 L786520 WVE720984 WLI720984 WBM720984 VRQ720984 VHU720984 UXY720984 UOC720984 UEG720984 TUK720984 TKO720984 TAS720984 SQW720984 SHA720984 RXE720984 RNI720984 RDM720984 QTQ720984 QJU720984 PZY720984 PQC720984 PGG720984 OWK720984 OMO720984 OCS720984 NSW720984 NJA720984 MZE720984 MPI720984 MFM720984 LVQ720984 LLU720984 LBY720984 KSC720984 KIG720984 JYK720984 JOO720984 JES720984 IUW720984 ILA720984 IBE720984 HRI720984 HHM720984 GXQ720984 GNU720984 GDY720984 FUC720984 FKG720984 FAK720984 EQO720984 EGS720984 DWW720984 DNA720984 DDE720984 CTI720984 CJM720984 BZQ720984 BPU720984 BFY720984 AWC720984 AMG720984 ACK720984 SO720984 IS720984 L720984 WVE655448 WLI655448 WBM655448 VRQ655448 VHU655448 UXY655448 UOC655448 UEG655448 TUK655448 TKO655448 TAS655448 SQW655448 SHA655448 RXE655448 RNI655448 RDM655448 QTQ655448 QJU655448 PZY655448 PQC655448 PGG655448 OWK655448 OMO655448 OCS655448 NSW655448 NJA655448 MZE655448 MPI655448 MFM655448 LVQ655448 LLU655448 LBY655448 KSC655448 KIG655448 JYK655448 JOO655448 JES655448 IUW655448 ILA655448 IBE655448 HRI655448 HHM655448 GXQ655448 GNU655448 GDY655448 FUC655448 FKG655448 FAK655448 EQO655448 EGS655448 DWW655448 DNA655448 DDE655448 CTI655448 CJM655448 BZQ655448 BPU655448 BFY655448 AWC655448 AMG655448 ACK655448 SO655448 IS655448 L655448 WVE589912 WLI589912 WBM589912 VRQ589912 VHU589912 UXY589912 UOC589912 UEG589912 TUK589912 TKO589912 TAS589912 SQW589912 SHA589912 RXE589912 RNI589912 RDM589912 QTQ589912 QJU589912 PZY589912 PQC589912 PGG589912 OWK589912 OMO589912 OCS589912 NSW589912 NJA589912 MZE589912 MPI589912 MFM589912 LVQ589912 LLU589912 LBY589912 KSC589912 KIG589912 JYK589912 JOO589912 JES589912 IUW589912 ILA589912 IBE589912 HRI589912 HHM589912 GXQ589912 GNU589912 GDY589912 FUC589912 FKG589912 FAK589912 EQO589912 EGS589912 DWW589912 DNA589912 DDE589912 CTI589912 CJM589912 BZQ589912 BPU589912 BFY589912 AWC589912 AMG589912 ACK589912 SO589912 IS589912 L589912 WVE524376 WLI524376 WBM524376 VRQ524376 VHU524376 UXY524376 UOC524376 UEG524376 TUK524376 TKO524376 TAS524376 SQW524376 SHA524376 RXE524376 RNI524376 RDM524376 QTQ524376 QJU524376 PZY524376 PQC524376 PGG524376 OWK524376 OMO524376 OCS524376 NSW524376 NJA524376 MZE524376 MPI524376 MFM524376 LVQ524376 LLU524376 LBY524376 KSC524376 KIG524376 JYK524376 JOO524376 JES524376 IUW524376 ILA524376 IBE524376 HRI524376 HHM524376 GXQ524376 GNU524376 GDY524376 FUC524376 FKG524376 FAK524376 EQO524376 EGS524376 DWW524376 DNA524376 DDE524376 CTI524376 CJM524376 BZQ524376 BPU524376 BFY524376 AWC524376 AMG524376 ACK524376 SO524376 IS524376 L524376 WVE458840 WLI458840 WBM458840 VRQ458840 VHU458840 UXY458840 UOC458840 UEG458840 TUK458840 TKO458840 TAS458840 SQW458840 SHA458840 RXE458840 RNI458840 RDM458840 QTQ458840 QJU458840 PZY458840 PQC458840 PGG458840 OWK458840 OMO458840 OCS458840 NSW458840 NJA458840 MZE458840 MPI458840 MFM458840 LVQ458840 LLU458840 LBY458840 KSC458840 KIG458840 JYK458840 JOO458840 JES458840 IUW458840 ILA458840 IBE458840 HRI458840 HHM458840 GXQ458840 GNU458840 GDY458840 FUC458840 FKG458840 FAK458840 EQO458840 EGS458840 DWW458840 DNA458840 DDE458840 CTI458840 CJM458840 BZQ458840 BPU458840 BFY458840 AWC458840 AMG458840 ACK458840 SO458840 IS458840 L458840 WVE393304 WLI393304 WBM393304 VRQ393304 VHU393304 UXY393304 UOC393304 UEG393304 TUK393304 TKO393304 TAS393304 SQW393304 SHA393304 RXE393304 RNI393304 RDM393304 QTQ393304 QJU393304 PZY393304 PQC393304 PGG393304 OWK393304 OMO393304 OCS393304 NSW393304 NJA393304 MZE393304 MPI393304 MFM393304 LVQ393304 LLU393304 LBY393304 KSC393304 KIG393304 JYK393304 JOO393304 JES393304 IUW393304 ILA393304 IBE393304 HRI393304 HHM393304 GXQ393304 GNU393304 GDY393304 FUC393304 FKG393304 FAK393304 EQO393304 EGS393304 DWW393304 DNA393304 DDE393304 CTI393304 CJM393304 BZQ393304 BPU393304 BFY393304 AWC393304 AMG393304 ACK393304 SO393304 IS393304 L393304 WVE327768 WLI327768 WBM327768 VRQ327768 VHU327768 UXY327768 UOC327768 UEG327768 TUK327768 TKO327768 TAS327768 SQW327768 SHA327768 RXE327768 RNI327768 RDM327768 QTQ327768 QJU327768 PZY327768 PQC327768 PGG327768 OWK327768 OMO327768 OCS327768 NSW327768 NJA327768 MZE327768 MPI327768 MFM327768 LVQ327768 LLU327768 LBY327768 KSC327768 KIG327768 JYK327768 JOO327768 JES327768 IUW327768 ILA327768 IBE327768 HRI327768 HHM327768 GXQ327768 GNU327768 GDY327768 FUC327768 FKG327768 FAK327768 EQO327768 EGS327768 DWW327768 DNA327768 DDE327768 CTI327768 CJM327768 BZQ327768 BPU327768 BFY327768 AWC327768 AMG327768 ACK327768 SO327768 IS327768 L327768 WVE262232 WLI262232 WBM262232 VRQ262232 VHU262232 UXY262232 UOC262232 UEG262232 TUK262232 TKO262232 TAS262232 SQW262232 SHA262232 RXE262232 RNI262232 RDM262232 QTQ262232 QJU262232 PZY262232 PQC262232 PGG262232 OWK262232 OMO262232 OCS262232 NSW262232 NJA262232 MZE262232 MPI262232 MFM262232 LVQ262232 LLU262232 LBY262232 KSC262232 KIG262232 JYK262232 JOO262232 JES262232 IUW262232 ILA262232 IBE262232 HRI262232 HHM262232 GXQ262232 GNU262232 GDY262232 FUC262232 FKG262232 FAK262232 EQO262232 EGS262232 DWW262232 DNA262232 DDE262232 CTI262232 CJM262232 BZQ262232 BPU262232 BFY262232 AWC262232 AMG262232 ACK262232 SO262232 IS262232 L262232 WVE196696 WLI196696 WBM196696 VRQ196696 VHU196696 UXY196696 UOC196696 UEG196696 TUK196696 TKO196696 TAS196696 SQW196696 SHA196696 RXE196696 RNI196696 RDM196696 QTQ196696 QJU196696 PZY196696 PQC196696 PGG196696 OWK196696 OMO196696 OCS196696 NSW196696 NJA196696 MZE196696 MPI196696 MFM196696 LVQ196696 LLU196696 LBY196696 KSC196696 KIG196696 JYK196696 JOO196696 JES196696 IUW196696 ILA196696 IBE196696 HRI196696 HHM196696 GXQ196696 GNU196696 GDY196696 FUC196696 FKG196696 FAK196696 EQO196696 EGS196696 DWW196696 DNA196696 DDE196696 CTI196696 CJM196696 BZQ196696 BPU196696 BFY196696 AWC196696 AMG196696 ACK196696 SO196696 IS196696 L196696 WVE131160 WLI131160 WBM131160 VRQ131160 VHU131160 UXY131160 UOC131160 UEG131160 TUK131160 TKO131160 TAS131160 SQW131160 SHA131160 RXE131160 RNI131160 RDM131160 QTQ131160 QJU131160 PZY131160 PQC131160 PGG131160 OWK131160 OMO131160 OCS131160 NSW131160 NJA131160 MZE131160 MPI131160 MFM131160 LVQ131160 LLU131160 LBY131160 KSC131160 KIG131160 JYK131160 JOO131160 JES131160 IUW131160 ILA131160 IBE131160 HRI131160 HHM131160 GXQ131160 GNU131160 GDY131160 FUC131160 FKG131160 FAK131160 EQO131160 EGS131160 DWW131160 DNA131160 DDE131160 CTI131160 CJM131160 BZQ131160 BPU131160 BFY131160 AWC131160 AMG131160 ACK131160 SO131160 IS131160 L131160 WVE65624 WLI65624 WBM65624 VRQ65624 VHU65624 UXY65624 UOC65624 UEG65624 TUK65624 TKO65624 TAS65624 SQW65624 SHA65624 RXE65624 RNI65624 RDM65624 QTQ65624 QJU65624 PZY65624 PQC65624 PGG65624 OWK65624 OMO65624 OCS65624 NSW65624 NJA65624 MZE65624 MPI65624 MFM65624 LVQ65624 LLU65624 LBY65624 KSC65624 KIG65624 JYK65624 JOO65624 JES65624 IUW65624 ILA65624 IBE65624 HRI65624 HHM65624 GXQ65624 GNU65624 GDY65624 FUC65624 FKG65624 FAK65624 EQO65624 EGS65624 DWW65624 DNA65624 DDE65624 CTI65624 CJM65624 BZQ65624 BPU65624 BFY65624 AWC65624 AMG65624 ACK65624 SO65624 IS65624 L65624 WLI103 WBM103 VRQ103 VHU103 UXY103 UOC103 UEG103 TUK103 TKO103 TAS103 SQW103 SHA103 RXE103 RNI103 RDM103 QTQ103 QJU103 PZY103 PQC103 PGG103 OWK103 OMO103 OCS103 NSW103 NJA103 MZE103 MPI103 MFM103 LVQ103 LLU103 LBY103 KSC103 KIG103 JYK103 JOO103 JES103 IUW103 ILA103 IBE103 HRI103 HHM103 GXQ103 GNU103 GDY103 FUC103 FKG103 FAK103 EQO103 EGS103 DWW103 DNA103 DDE103 CTI103 CJM103 BZQ103 BPU103 BFY103 AWC103 AMG103 ACK103 SO103 IS103 L103"/>
    <dataValidation allowBlank="1" showErrorMessage="1" prompt="4 boletines publicados" sqref="WVD983136:WVH983136 WLH983136:WLL983136 WBL983136:WBP983136 VRP983136:VRT983136 VHT983136:VHX983136 UXX983136:UYB983136 UOB983136:UOF983136 UEF983136:UEJ983136 TUJ983136:TUN983136 TKN983136:TKR983136 TAR983136:TAV983136 SQV983136:SQZ983136 SGZ983136:SHD983136 RXD983136:RXH983136 RNH983136:RNL983136 RDL983136:RDP983136 QTP983136:QTT983136 QJT983136:QJX983136 PZX983136:QAB983136 PQB983136:PQF983136 PGF983136:PGJ983136 OWJ983136:OWN983136 OMN983136:OMR983136 OCR983136:OCV983136 NSV983136:NSZ983136 NIZ983136:NJD983136 MZD983136:MZH983136 MPH983136:MPL983136 MFL983136:MFP983136 LVP983136:LVT983136 LLT983136:LLX983136 LBX983136:LCB983136 KSB983136:KSF983136 KIF983136:KIJ983136 JYJ983136:JYN983136 JON983136:JOR983136 JER983136:JEV983136 IUV983136:IUZ983136 IKZ983136:ILD983136 IBD983136:IBH983136 HRH983136:HRL983136 HHL983136:HHP983136 GXP983136:GXT983136 GNT983136:GNX983136 GDX983136:GEB983136 FUB983136:FUF983136 FKF983136:FKJ983136 FAJ983136:FAN983136 EQN983136:EQR983136 EGR983136:EGV983136 DWV983136:DWZ983136 DMZ983136:DND983136 DDD983136:DDH983136 CTH983136:CTL983136 CJL983136:CJP983136 BZP983136:BZT983136 BPT983136:BPX983136 BFX983136:BGB983136 AWB983136:AWF983136 AMF983136:AMJ983136 ACJ983136:ACN983136 SN983136:SR983136 IR983136:IV983136 K983136:P983136 WVD917600:WVH917600 WLH917600:WLL917600 WBL917600:WBP917600 VRP917600:VRT917600 VHT917600:VHX917600 UXX917600:UYB917600 UOB917600:UOF917600 UEF917600:UEJ917600 TUJ917600:TUN917600 TKN917600:TKR917600 TAR917600:TAV917600 SQV917600:SQZ917600 SGZ917600:SHD917600 RXD917600:RXH917600 RNH917600:RNL917600 RDL917600:RDP917600 QTP917600:QTT917600 QJT917600:QJX917600 PZX917600:QAB917600 PQB917600:PQF917600 PGF917600:PGJ917600 OWJ917600:OWN917600 OMN917600:OMR917600 OCR917600:OCV917600 NSV917600:NSZ917600 NIZ917600:NJD917600 MZD917600:MZH917600 MPH917600:MPL917600 MFL917600:MFP917600 LVP917600:LVT917600 LLT917600:LLX917600 LBX917600:LCB917600 KSB917600:KSF917600 KIF917600:KIJ917600 JYJ917600:JYN917600 JON917600:JOR917600 JER917600:JEV917600 IUV917600:IUZ917600 IKZ917600:ILD917600 IBD917600:IBH917600 HRH917600:HRL917600 HHL917600:HHP917600 GXP917600:GXT917600 GNT917600:GNX917600 GDX917600:GEB917600 FUB917600:FUF917600 FKF917600:FKJ917600 FAJ917600:FAN917600 EQN917600:EQR917600 EGR917600:EGV917600 DWV917600:DWZ917600 DMZ917600:DND917600 DDD917600:DDH917600 CTH917600:CTL917600 CJL917600:CJP917600 BZP917600:BZT917600 BPT917600:BPX917600 BFX917600:BGB917600 AWB917600:AWF917600 AMF917600:AMJ917600 ACJ917600:ACN917600 SN917600:SR917600 IR917600:IV917600 K917600:P917600 WVD852064:WVH852064 WLH852064:WLL852064 WBL852064:WBP852064 VRP852064:VRT852064 VHT852064:VHX852064 UXX852064:UYB852064 UOB852064:UOF852064 UEF852064:UEJ852064 TUJ852064:TUN852064 TKN852064:TKR852064 TAR852064:TAV852064 SQV852064:SQZ852064 SGZ852064:SHD852064 RXD852064:RXH852064 RNH852064:RNL852064 RDL852064:RDP852064 QTP852064:QTT852064 QJT852064:QJX852064 PZX852064:QAB852064 PQB852064:PQF852064 PGF852064:PGJ852064 OWJ852064:OWN852064 OMN852064:OMR852064 OCR852064:OCV852064 NSV852064:NSZ852064 NIZ852064:NJD852064 MZD852064:MZH852064 MPH852064:MPL852064 MFL852064:MFP852064 LVP852064:LVT852064 LLT852064:LLX852064 LBX852064:LCB852064 KSB852064:KSF852064 KIF852064:KIJ852064 JYJ852064:JYN852064 JON852064:JOR852064 JER852064:JEV852064 IUV852064:IUZ852064 IKZ852064:ILD852064 IBD852064:IBH852064 HRH852064:HRL852064 HHL852064:HHP852064 GXP852064:GXT852064 GNT852064:GNX852064 GDX852064:GEB852064 FUB852064:FUF852064 FKF852064:FKJ852064 FAJ852064:FAN852064 EQN852064:EQR852064 EGR852064:EGV852064 DWV852064:DWZ852064 DMZ852064:DND852064 DDD852064:DDH852064 CTH852064:CTL852064 CJL852064:CJP852064 BZP852064:BZT852064 BPT852064:BPX852064 BFX852064:BGB852064 AWB852064:AWF852064 AMF852064:AMJ852064 ACJ852064:ACN852064 SN852064:SR852064 IR852064:IV852064 K852064:P852064 WVD786528:WVH786528 WLH786528:WLL786528 WBL786528:WBP786528 VRP786528:VRT786528 VHT786528:VHX786528 UXX786528:UYB786528 UOB786528:UOF786528 UEF786528:UEJ786528 TUJ786528:TUN786528 TKN786528:TKR786528 TAR786528:TAV786528 SQV786528:SQZ786528 SGZ786528:SHD786528 RXD786528:RXH786528 RNH786528:RNL786528 RDL786528:RDP786528 QTP786528:QTT786528 QJT786528:QJX786528 PZX786528:QAB786528 PQB786528:PQF786528 PGF786528:PGJ786528 OWJ786528:OWN786528 OMN786528:OMR786528 OCR786528:OCV786528 NSV786528:NSZ786528 NIZ786528:NJD786528 MZD786528:MZH786528 MPH786528:MPL786528 MFL786528:MFP786528 LVP786528:LVT786528 LLT786528:LLX786528 LBX786528:LCB786528 KSB786528:KSF786528 KIF786528:KIJ786528 JYJ786528:JYN786528 JON786528:JOR786528 JER786528:JEV786528 IUV786528:IUZ786528 IKZ786528:ILD786528 IBD786528:IBH786528 HRH786528:HRL786528 HHL786528:HHP786528 GXP786528:GXT786528 GNT786528:GNX786528 GDX786528:GEB786528 FUB786528:FUF786528 FKF786528:FKJ786528 FAJ786528:FAN786528 EQN786528:EQR786528 EGR786528:EGV786528 DWV786528:DWZ786528 DMZ786528:DND786528 DDD786528:DDH786528 CTH786528:CTL786528 CJL786528:CJP786528 BZP786528:BZT786528 BPT786528:BPX786528 BFX786528:BGB786528 AWB786528:AWF786528 AMF786528:AMJ786528 ACJ786528:ACN786528 SN786528:SR786528 IR786528:IV786528 K786528:P786528 WVD720992:WVH720992 WLH720992:WLL720992 WBL720992:WBP720992 VRP720992:VRT720992 VHT720992:VHX720992 UXX720992:UYB720992 UOB720992:UOF720992 UEF720992:UEJ720992 TUJ720992:TUN720992 TKN720992:TKR720992 TAR720992:TAV720992 SQV720992:SQZ720992 SGZ720992:SHD720992 RXD720992:RXH720992 RNH720992:RNL720992 RDL720992:RDP720992 QTP720992:QTT720992 QJT720992:QJX720992 PZX720992:QAB720992 PQB720992:PQF720992 PGF720992:PGJ720992 OWJ720992:OWN720992 OMN720992:OMR720992 OCR720992:OCV720992 NSV720992:NSZ720992 NIZ720992:NJD720992 MZD720992:MZH720992 MPH720992:MPL720992 MFL720992:MFP720992 LVP720992:LVT720992 LLT720992:LLX720992 LBX720992:LCB720992 KSB720992:KSF720992 KIF720992:KIJ720992 JYJ720992:JYN720992 JON720992:JOR720992 JER720992:JEV720992 IUV720992:IUZ720992 IKZ720992:ILD720992 IBD720992:IBH720992 HRH720992:HRL720992 HHL720992:HHP720992 GXP720992:GXT720992 GNT720992:GNX720992 GDX720992:GEB720992 FUB720992:FUF720992 FKF720992:FKJ720992 FAJ720992:FAN720992 EQN720992:EQR720992 EGR720992:EGV720992 DWV720992:DWZ720992 DMZ720992:DND720992 DDD720992:DDH720992 CTH720992:CTL720992 CJL720992:CJP720992 BZP720992:BZT720992 BPT720992:BPX720992 BFX720992:BGB720992 AWB720992:AWF720992 AMF720992:AMJ720992 ACJ720992:ACN720992 SN720992:SR720992 IR720992:IV720992 K720992:P720992 WVD655456:WVH655456 WLH655456:WLL655456 WBL655456:WBP655456 VRP655456:VRT655456 VHT655456:VHX655456 UXX655456:UYB655456 UOB655456:UOF655456 UEF655456:UEJ655456 TUJ655456:TUN655456 TKN655456:TKR655456 TAR655456:TAV655456 SQV655456:SQZ655456 SGZ655456:SHD655456 RXD655456:RXH655456 RNH655456:RNL655456 RDL655456:RDP655456 QTP655456:QTT655456 QJT655456:QJX655456 PZX655456:QAB655456 PQB655456:PQF655456 PGF655456:PGJ655456 OWJ655456:OWN655456 OMN655456:OMR655456 OCR655456:OCV655456 NSV655456:NSZ655456 NIZ655456:NJD655456 MZD655456:MZH655456 MPH655456:MPL655456 MFL655456:MFP655456 LVP655456:LVT655456 LLT655456:LLX655456 LBX655456:LCB655456 KSB655456:KSF655456 KIF655456:KIJ655456 JYJ655456:JYN655456 JON655456:JOR655456 JER655456:JEV655456 IUV655456:IUZ655456 IKZ655456:ILD655456 IBD655456:IBH655456 HRH655456:HRL655456 HHL655456:HHP655456 GXP655456:GXT655456 GNT655456:GNX655456 GDX655456:GEB655456 FUB655456:FUF655456 FKF655456:FKJ655456 FAJ655456:FAN655456 EQN655456:EQR655456 EGR655456:EGV655456 DWV655456:DWZ655456 DMZ655456:DND655456 DDD655456:DDH655456 CTH655456:CTL655456 CJL655456:CJP655456 BZP655456:BZT655456 BPT655456:BPX655456 BFX655456:BGB655456 AWB655456:AWF655456 AMF655456:AMJ655456 ACJ655456:ACN655456 SN655456:SR655456 IR655456:IV655456 K655456:P655456 WVD589920:WVH589920 WLH589920:WLL589920 WBL589920:WBP589920 VRP589920:VRT589920 VHT589920:VHX589920 UXX589920:UYB589920 UOB589920:UOF589920 UEF589920:UEJ589920 TUJ589920:TUN589920 TKN589920:TKR589920 TAR589920:TAV589920 SQV589920:SQZ589920 SGZ589920:SHD589920 RXD589920:RXH589920 RNH589920:RNL589920 RDL589920:RDP589920 QTP589920:QTT589920 QJT589920:QJX589920 PZX589920:QAB589920 PQB589920:PQF589920 PGF589920:PGJ589920 OWJ589920:OWN589920 OMN589920:OMR589920 OCR589920:OCV589920 NSV589920:NSZ589920 NIZ589920:NJD589920 MZD589920:MZH589920 MPH589920:MPL589920 MFL589920:MFP589920 LVP589920:LVT589920 LLT589920:LLX589920 LBX589920:LCB589920 KSB589920:KSF589920 KIF589920:KIJ589920 JYJ589920:JYN589920 JON589920:JOR589920 JER589920:JEV589920 IUV589920:IUZ589920 IKZ589920:ILD589920 IBD589920:IBH589920 HRH589920:HRL589920 HHL589920:HHP589920 GXP589920:GXT589920 GNT589920:GNX589920 GDX589920:GEB589920 FUB589920:FUF589920 FKF589920:FKJ589920 FAJ589920:FAN589920 EQN589920:EQR589920 EGR589920:EGV589920 DWV589920:DWZ589920 DMZ589920:DND589920 DDD589920:DDH589920 CTH589920:CTL589920 CJL589920:CJP589920 BZP589920:BZT589920 BPT589920:BPX589920 BFX589920:BGB589920 AWB589920:AWF589920 AMF589920:AMJ589920 ACJ589920:ACN589920 SN589920:SR589920 IR589920:IV589920 K589920:P589920 WVD524384:WVH524384 WLH524384:WLL524384 WBL524384:WBP524384 VRP524384:VRT524384 VHT524384:VHX524384 UXX524384:UYB524384 UOB524384:UOF524384 UEF524384:UEJ524384 TUJ524384:TUN524384 TKN524384:TKR524384 TAR524384:TAV524384 SQV524384:SQZ524384 SGZ524384:SHD524384 RXD524384:RXH524384 RNH524384:RNL524384 RDL524384:RDP524384 QTP524384:QTT524384 QJT524384:QJX524384 PZX524384:QAB524384 PQB524384:PQF524384 PGF524384:PGJ524384 OWJ524384:OWN524384 OMN524384:OMR524384 OCR524384:OCV524384 NSV524384:NSZ524384 NIZ524384:NJD524384 MZD524384:MZH524384 MPH524384:MPL524384 MFL524384:MFP524384 LVP524384:LVT524384 LLT524384:LLX524384 LBX524384:LCB524384 KSB524384:KSF524384 KIF524384:KIJ524384 JYJ524384:JYN524384 JON524384:JOR524384 JER524384:JEV524384 IUV524384:IUZ524384 IKZ524384:ILD524384 IBD524384:IBH524384 HRH524384:HRL524384 HHL524384:HHP524384 GXP524384:GXT524384 GNT524384:GNX524384 GDX524384:GEB524384 FUB524384:FUF524384 FKF524384:FKJ524384 FAJ524384:FAN524384 EQN524384:EQR524384 EGR524384:EGV524384 DWV524384:DWZ524384 DMZ524384:DND524384 DDD524384:DDH524384 CTH524384:CTL524384 CJL524384:CJP524384 BZP524384:BZT524384 BPT524384:BPX524384 BFX524384:BGB524384 AWB524384:AWF524384 AMF524384:AMJ524384 ACJ524384:ACN524384 SN524384:SR524384 IR524384:IV524384 K524384:P524384 WVD458848:WVH458848 WLH458848:WLL458848 WBL458848:WBP458848 VRP458848:VRT458848 VHT458848:VHX458848 UXX458848:UYB458848 UOB458848:UOF458848 UEF458848:UEJ458848 TUJ458848:TUN458848 TKN458848:TKR458848 TAR458848:TAV458848 SQV458848:SQZ458848 SGZ458848:SHD458848 RXD458848:RXH458848 RNH458848:RNL458848 RDL458848:RDP458848 QTP458848:QTT458848 QJT458848:QJX458848 PZX458848:QAB458848 PQB458848:PQF458848 PGF458848:PGJ458848 OWJ458848:OWN458848 OMN458848:OMR458848 OCR458848:OCV458848 NSV458848:NSZ458848 NIZ458848:NJD458848 MZD458848:MZH458848 MPH458848:MPL458848 MFL458848:MFP458848 LVP458848:LVT458848 LLT458848:LLX458848 LBX458848:LCB458848 KSB458848:KSF458848 KIF458848:KIJ458848 JYJ458848:JYN458848 JON458848:JOR458848 JER458848:JEV458848 IUV458848:IUZ458848 IKZ458848:ILD458848 IBD458848:IBH458848 HRH458848:HRL458848 HHL458848:HHP458848 GXP458848:GXT458848 GNT458848:GNX458848 GDX458848:GEB458848 FUB458848:FUF458848 FKF458848:FKJ458848 FAJ458848:FAN458848 EQN458848:EQR458848 EGR458848:EGV458848 DWV458848:DWZ458848 DMZ458848:DND458848 DDD458848:DDH458848 CTH458848:CTL458848 CJL458848:CJP458848 BZP458848:BZT458848 BPT458848:BPX458848 BFX458848:BGB458848 AWB458848:AWF458848 AMF458848:AMJ458848 ACJ458848:ACN458848 SN458848:SR458848 IR458848:IV458848 K458848:P458848 WVD393312:WVH393312 WLH393312:WLL393312 WBL393312:WBP393312 VRP393312:VRT393312 VHT393312:VHX393312 UXX393312:UYB393312 UOB393312:UOF393312 UEF393312:UEJ393312 TUJ393312:TUN393312 TKN393312:TKR393312 TAR393312:TAV393312 SQV393312:SQZ393312 SGZ393312:SHD393312 RXD393312:RXH393312 RNH393312:RNL393312 RDL393312:RDP393312 QTP393312:QTT393312 QJT393312:QJX393312 PZX393312:QAB393312 PQB393312:PQF393312 PGF393312:PGJ393312 OWJ393312:OWN393312 OMN393312:OMR393312 OCR393312:OCV393312 NSV393312:NSZ393312 NIZ393312:NJD393312 MZD393312:MZH393312 MPH393312:MPL393312 MFL393312:MFP393312 LVP393312:LVT393312 LLT393312:LLX393312 LBX393312:LCB393312 KSB393312:KSF393312 KIF393312:KIJ393312 JYJ393312:JYN393312 JON393312:JOR393312 JER393312:JEV393312 IUV393312:IUZ393312 IKZ393312:ILD393312 IBD393312:IBH393312 HRH393312:HRL393312 HHL393312:HHP393312 GXP393312:GXT393312 GNT393312:GNX393312 GDX393312:GEB393312 FUB393312:FUF393312 FKF393312:FKJ393312 FAJ393312:FAN393312 EQN393312:EQR393312 EGR393312:EGV393312 DWV393312:DWZ393312 DMZ393312:DND393312 DDD393312:DDH393312 CTH393312:CTL393312 CJL393312:CJP393312 BZP393312:BZT393312 BPT393312:BPX393312 BFX393312:BGB393312 AWB393312:AWF393312 AMF393312:AMJ393312 ACJ393312:ACN393312 SN393312:SR393312 IR393312:IV393312 K393312:P393312 WVD327776:WVH327776 WLH327776:WLL327776 WBL327776:WBP327776 VRP327776:VRT327776 VHT327776:VHX327776 UXX327776:UYB327776 UOB327776:UOF327776 UEF327776:UEJ327776 TUJ327776:TUN327776 TKN327776:TKR327776 TAR327776:TAV327776 SQV327776:SQZ327776 SGZ327776:SHD327776 RXD327776:RXH327776 RNH327776:RNL327776 RDL327776:RDP327776 QTP327776:QTT327776 QJT327776:QJX327776 PZX327776:QAB327776 PQB327776:PQF327776 PGF327776:PGJ327776 OWJ327776:OWN327776 OMN327776:OMR327776 OCR327776:OCV327776 NSV327776:NSZ327776 NIZ327776:NJD327776 MZD327776:MZH327776 MPH327776:MPL327776 MFL327776:MFP327776 LVP327776:LVT327776 LLT327776:LLX327776 LBX327776:LCB327776 KSB327776:KSF327776 KIF327776:KIJ327776 JYJ327776:JYN327776 JON327776:JOR327776 JER327776:JEV327776 IUV327776:IUZ327776 IKZ327776:ILD327776 IBD327776:IBH327776 HRH327776:HRL327776 HHL327776:HHP327776 GXP327776:GXT327776 GNT327776:GNX327776 GDX327776:GEB327776 FUB327776:FUF327776 FKF327776:FKJ327776 FAJ327776:FAN327776 EQN327776:EQR327776 EGR327776:EGV327776 DWV327776:DWZ327776 DMZ327776:DND327776 DDD327776:DDH327776 CTH327776:CTL327776 CJL327776:CJP327776 BZP327776:BZT327776 BPT327776:BPX327776 BFX327776:BGB327776 AWB327776:AWF327776 AMF327776:AMJ327776 ACJ327776:ACN327776 SN327776:SR327776 IR327776:IV327776 K327776:P327776 WVD262240:WVH262240 WLH262240:WLL262240 WBL262240:WBP262240 VRP262240:VRT262240 VHT262240:VHX262240 UXX262240:UYB262240 UOB262240:UOF262240 UEF262240:UEJ262240 TUJ262240:TUN262240 TKN262240:TKR262240 TAR262240:TAV262240 SQV262240:SQZ262240 SGZ262240:SHD262240 RXD262240:RXH262240 RNH262240:RNL262240 RDL262240:RDP262240 QTP262240:QTT262240 QJT262240:QJX262240 PZX262240:QAB262240 PQB262240:PQF262240 PGF262240:PGJ262240 OWJ262240:OWN262240 OMN262240:OMR262240 OCR262240:OCV262240 NSV262240:NSZ262240 NIZ262240:NJD262240 MZD262240:MZH262240 MPH262240:MPL262240 MFL262240:MFP262240 LVP262240:LVT262240 LLT262240:LLX262240 LBX262240:LCB262240 KSB262240:KSF262240 KIF262240:KIJ262240 JYJ262240:JYN262240 JON262240:JOR262240 JER262240:JEV262240 IUV262240:IUZ262240 IKZ262240:ILD262240 IBD262240:IBH262240 HRH262240:HRL262240 HHL262240:HHP262240 GXP262240:GXT262240 GNT262240:GNX262240 GDX262240:GEB262240 FUB262240:FUF262240 FKF262240:FKJ262240 FAJ262240:FAN262240 EQN262240:EQR262240 EGR262240:EGV262240 DWV262240:DWZ262240 DMZ262240:DND262240 DDD262240:DDH262240 CTH262240:CTL262240 CJL262240:CJP262240 BZP262240:BZT262240 BPT262240:BPX262240 BFX262240:BGB262240 AWB262240:AWF262240 AMF262240:AMJ262240 ACJ262240:ACN262240 SN262240:SR262240 IR262240:IV262240 K262240:P262240 WVD196704:WVH196704 WLH196704:WLL196704 WBL196704:WBP196704 VRP196704:VRT196704 VHT196704:VHX196704 UXX196704:UYB196704 UOB196704:UOF196704 UEF196704:UEJ196704 TUJ196704:TUN196704 TKN196704:TKR196704 TAR196704:TAV196704 SQV196704:SQZ196704 SGZ196704:SHD196704 RXD196704:RXH196704 RNH196704:RNL196704 RDL196704:RDP196704 QTP196704:QTT196704 QJT196704:QJX196704 PZX196704:QAB196704 PQB196704:PQF196704 PGF196704:PGJ196704 OWJ196704:OWN196704 OMN196704:OMR196704 OCR196704:OCV196704 NSV196704:NSZ196704 NIZ196704:NJD196704 MZD196704:MZH196704 MPH196704:MPL196704 MFL196704:MFP196704 LVP196704:LVT196704 LLT196704:LLX196704 LBX196704:LCB196704 KSB196704:KSF196704 KIF196704:KIJ196704 JYJ196704:JYN196704 JON196704:JOR196704 JER196704:JEV196704 IUV196704:IUZ196704 IKZ196704:ILD196704 IBD196704:IBH196704 HRH196704:HRL196704 HHL196704:HHP196704 GXP196704:GXT196704 GNT196704:GNX196704 GDX196704:GEB196704 FUB196704:FUF196704 FKF196704:FKJ196704 FAJ196704:FAN196704 EQN196704:EQR196704 EGR196704:EGV196704 DWV196704:DWZ196704 DMZ196704:DND196704 DDD196704:DDH196704 CTH196704:CTL196704 CJL196704:CJP196704 BZP196704:BZT196704 BPT196704:BPX196704 BFX196704:BGB196704 AWB196704:AWF196704 AMF196704:AMJ196704 ACJ196704:ACN196704 SN196704:SR196704 IR196704:IV196704 K196704:P196704 WVD131168:WVH131168 WLH131168:WLL131168 WBL131168:WBP131168 VRP131168:VRT131168 VHT131168:VHX131168 UXX131168:UYB131168 UOB131168:UOF131168 UEF131168:UEJ131168 TUJ131168:TUN131168 TKN131168:TKR131168 TAR131168:TAV131168 SQV131168:SQZ131168 SGZ131168:SHD131168 RXD131168:RXH131168 RNH131168:RNL131168 RDL131168:RDP131168 QTP131168:QTT131168 QJT131168:QJX131168 PZX131168:QAB131168 PQB131168:PQF131168 PGF131168:PGJ131168 OWJ131168:OWN131168 OMN131168:OMR131168 OCR131168:OCV131168 NSV131168:NSZ131168 NIZ131168:NJD131168 MZD131168:MZH131168 MPH131168:MPL131168 MFL131168:MFP131168 LVP131168:LVT131168 LLT131168:LLX131168 LBX131168:LCB131168 KSB131168:KSF131168 KIF131168:KIJ131168 JYJ131168:JYN131168 JON131168:JOR131168 JER131168:JEV131168 IUV131168:IUZ131168 IKZ131168:ILD131168 IBD131168:IBH131168 HRH131168:HRL131168 HHL131168:HHP131168 GXP131168:GXT131168 GNT131168:GNX131168 GDX131168:GEB131168 FUB131168:FUF131168 FKF131168:FKJ131168 FAJ131168:FAN131168 EQN131168:EQR131168 EGR131168:EGV131168 DWV131168:DWZ131168 DMZ131168:DND131168 DDD131168:DDH131168 CTH131168:CTL131168 CJL131168:CJP131168 BZP131168:BZT131168 BPT131168:BPX131168 BFX131168:BGB131168 AWB131168:AWF131168 AMF131168:AMJ131168 ACJ131168:ACN131168 SN131168:SR131168 IR131168:IV131168 K131168:P131168 WVD65632:WVH65632 WLH65632:WLL65632 WBL65632:WBP65632 VRP65632:VRT65632 VHT65632:VHX65632 UXX65632:UYB65632 UOB65632:UOF65632 UEF65632:UEJ65632 TUJ65632:TUN65632 TKN65632:TKR65632 TAR65632:TAV65632 SQV65632:SQZ65632 SGZ65632:SHD65632 RXD65632:RXH65632 RNH65632:RNL65632 RDL65632:RDP65632 QTP65632:QTT65632 QJT65632:QJX65632 PZX65632:QAB65632 PQB65632:PQF65632 PGF65632:PGJ65632 OWJ65632:OWN65632 OMN65632:OMR65632 OCR65632:OCV65632 NSV65632:NSZ65632 NIZ65632:NJD65632 MZD65632:MZH65632 MPH65632:MPL65632 MFL65632:MFP65632 LVP65632:LVT65632 LLT65632:LLX65632 LBX65632:LCB65632 KSB65632:KSF65632 KIF65632:KIJ65632 JYJ65632:JYN65632 JON65632:JOR65632 JER65632:JEV65632 IUV65632:IUZ65632 IKZ65632:ILD65632 IBD65632:IBH65632 HRH65632:HRL65632 HHL65632:HHP65632 GXP65632:GXT65632 GNT65632:GNX65632 GDX65632:GEB65632 FUB65632:FUF65632 FKF65632:FKJ65632 FAJ65632:FAN65632 EQN65632:EQR65632 EGR65632:EGV65632 DWV65632:DWZ65632 DMZ65632:DND65632 DDD65632:DDH65632 CTH65632:CTL65632 CJL65632:CJP65632 BZP65632:BZT65632 BPT65632:BPX65632 BFX65632:BGB65632 AWB65632:AWF65632 AMF65632:AMJ65632 ACJ65632:ACN65632 SN65632:SR65632 IR65632:IV65632 K65632:P65632 WVD104:WVH106 WLH104:WLL106 WBL104:WBP106 VRP104:VRT106 VHT104:VHX106 UXX104:UYB106 UOB104:UOF106 UEF104:UEJ106 TUJ104:TUN106 TKN104:TKR106 TAR104:TAV106 SQV104:SQZ106 SGZ104:SHD106 RXD104:RXH106 RNH104:RNL106 RDL104:RDP106 QTP104:QTT106 QJT104:QJX106 PZX104:QAB106 PQB104:PQF106 PGF104:PGJ106 OWJ104:OWN106 OMN104:OMR106 OCR104:OCV106 NSV104:NSZ106 NIZ104:NJD106 MZD104:MZH106 MPH104:MPL106 MFL104:MFP106 LVP104:LVT106 LLT104:LLX106 LBX104:LCB106 KSB104:KSF106 KIF104:KIJ106 JYJ104:JYN106 JON104:JOR106 JER104:JEV106 IUV104:IUZ106 IKZ104:ILD106 IBD104:IBH106 HRH104:HRL106 HHL104:HHP106 GXP104:GXT106 GNT104:GNX106 GDX104:GEB106 FUB104:FUF106 FKF104:FKJ106 FAJ104:FAN106 EQN104:EQR106 EGR104:EGV106 DWV104:DWZ106 DMZ104:DND106 DDD104:DDH106 CTH104:CTL106 CJL104:CJP106 BZP104:BZT106 BPT104:BPX106 BFX104:BGB106 AWB104:AWF106 AMF104:AMJ106 ACJ104:ACN106 SN104:SR106 IR104:IV106 K104:O106"/>
    <dataValidation allowBlank="1" showInputMessage="1" showErrorMessage="1" error="32 Departamentos" sqref="BS93 AT92"/>
    <dataValidation type="list" allowBlank="1" showInputMessage="1" showErrorMessage="1" sqref="P10:P119">
      <formula1>$BR$10:$BR$32</formula1>
    </dataValidation>
    <dataValidation type="list" allowBlank="1" showInputMessage="1" showErrorMessage="1" sqref="H10:H119">
      <formula1>$BS$10:$BS$16</formula1>
    </dataValidation>
    <dataValidation type="list" allowBlank="1" showInputMessage="1" showErrorMessage="1" sqref="I10:I119">
      <formula1>$BT$10:$BT$25</formula1>
    </dataValidation>
  </dataValidations>
  <pageMargins left="0.23622047244094491" right="0.23622047244094491" top="0.74803149606299213" bottom="0.74803149606299213" header="0.31496062992125984" footer="0.31496062992125984"/>
  <pageSetup paperSize="14" scale="85" orientation="landscape" horizontalDpi="300" verticalDpi="300" r:id="rId1"/>
  <ignoredErrors>
    <ignoredError sqref="AL40" emptyCellReference="1"/>
  </ignoredErrors>
  <drawing r:id="rId2"/>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WVO983088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U65556:V65556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U131092:V131092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U196628:V196628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U262164:V262164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U327700:V327700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U393236:V393236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U458772:V458772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U524308:V524308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U589844:V589844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U655380:V655380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U720916:V720916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U786452:V786452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U851988:V851988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U917524:V917524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U983060:V983060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U53:AF53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W65559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W131095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W196631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W262167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W327703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W393239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W458775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W524311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W589847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W655383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W720919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W786455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W851991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W917527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W983063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W14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V65562:W65562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V131098:W131098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V196634:W196634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V262170:W262170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V327706:W327706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V393242:W393242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V458778:W458778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V524314:W524314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V589850:W589850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V655386:W655386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V720922:W720922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V786458:W786458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V851994:W851994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V917530:W917530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V983066:W983066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V17:W17 JC38:JD38 SY38:SZ38 ACU38:ACV38 AMQ38:AMR38 AWM38:AWN38 BGI38:BGJ38 BQE38:BQF38 CAA38:CAB38 CJW38:CJX38 CTS38:CTT38 DDO38:DDP38 DNK38:DNL38 DXG38:DXH38 EHC38:EHD38 EQY38:EQZ38 FAU38:FAV38 FKQ38:FKR38 FUM38:FUN38 GEI38:GEJ38 GOE38:GOF38 GYA38:GYB38 HHW38:HHX38 HRS38:HRT38 IBO38:IBP38 ILK38:ILL38 IVG38:IVH38 JFC38:JFD38 JOY38:JOZ38 JYU38:JYV38 KIQ38:KIR38 KSM38:KSN38 LCI38:LCJ38 LME38:LMF38 LWA38:LWB38 MFW38:MFX38 MPS38:MPT38 MZO38:MZP38 NJK38:NJL38 NTG38:NTH38 ODC38:ODD38 OMY38:OMZ38 OWU38:OWV38 PGQ38:PGR38 PQM38:PQN38 QAI38:QAJ38 QKE38:QKF38 QUA38:QUB38 RDW38:RDX38 RNS38:RNT38 RXO38:RXP38 SHK38:SHL38 SRG38:SRH38 TBC38:TBD38 TKY38:TKZ38 TUU38:TUV38 UEQ38:UER38 UOM38:UON38 UYI38:UYJ38 VIE38:VIF38 VSA38:VSB38 WBW38:WBX38 WLS38:WLT38 WVO38:WVP38 U65575:V65575 JC65575:JD65575 SY65575:SZ65575 ACU65575:ACV65575 AMQ65575:AMR65575 AWM65575:AWN65575 BGI65575:BGJ65575 BQE65575:BQF65575 CAA65575:CAB65575 CJW65575:CJX65575 CTS65575:CTT65575 DDO65575:DDP65575 DNK65575:DNL65575 DXG65575:DXH65575 EHC65575:EHD65575 EQY65575:EQZ65575 FAU65575:FAV65575 FKQ65575:FKR65575 FUM65575:FUN65575 GEI65575:GEJ65575 GOE65575:GOF65575 GYA65575:GYB65575 HHW65575:HHX65575 HRS65575:HRT65575 IBO65575:IBP65575 ILK65575:ILL65575 IVG65575:IVH65575 JFC65575:JFD65575 JOY65575:JOZ65575 JYU65575:JYV65575 KIQ65575:KIR65575 KSM65575:KSN65575 LCI65575:LCJ65575 LME65575:LMF65575 LWA65575:LWB65575 MFW65575:MFX65575 MPS65575:MPT65575 MZO65575:MZP65575 NJK65575:NJL65575 NTG65575:NTH65575 ODC65575:ODD65575 OMY65575:OMZ65575 OWU65575:OWV65575 PGQ65575:PGR65575 PQM65575:PQN65575 QAI65575:QAJ65575 QKE65575:QKF65575 QUA65575:QUB65575 RDW65575:RDX65575 RNS65575:RNT65575 RXO65575:RXP65575 SHK65575:SHL65575 SRG65575:SRH65575 TBC65575:TBD65575 TKY65575:TKZ65575 TUU65575:TUV65575 UEQ65575:UER65575 UOM65575:UON65575 UYI65575:UYJ65575 VIE65575:VIF65575 VSA65575:VSB65575 WBW65575:WBX65575 WLS65575:WLT65575 WVO65575:WVP65575 U131111:V131111 JC131111:JD131111 SY131111:SZ131111 ACU131111:ACV131111 AMQ131111:AMR131111 AWM131111:AWN131111 BGI131111:BGJ131111 BQE131111:BQF131111 CAA131111:CAB131111 CJW131111:CJX131111 CTS131111:CTT131111 DDO131111:DDP131111 DNK131111:DNL131111 DXG131111:DXH131111 EHC131111:EHD131111 EQY131111:EQZ131111 FAU131111:FAV131111 FKQ131111:FKR131111 FUM131111:FUN131111 GEI131111:GEJ131111 GOE131111:GOF131111 GYA131111:GYB131111 HHW131111:HHX131111 HRS131111:HRT131111 IBO131111:IBP131111 ILK131111:ILL131111 IVG131111:IVH131111 JFC131111:JFD131111 JOY131111:JOZ131111 JYU131111:JYV131111 KIQ131111:KIR131111 KSM131111:KSN131111 LCI131111:LCJ131111 LME131111:LMF131111 LWA131111:LWB131111 MFW131111:MFX131111 MPS131111:MPT131111 MZO131111:MZP131111 NJK131111:NJL131111 NTG131111:NTH131111 ODC131111:ODD131111 OMY131111:OMZ131111 OWU131111:OWV131111 PGQ131111:PGR131111 PQM131111:PQN131111 QAI131111:QAJ131111 QKE131111:QKF131111 QUA131111:QUB131111 RDW131111:RDX131111 RNS131111:RNT131111 RXO131111:RXP131111 SHK131111:SHL131111 SRG131111:SRH131111 TBC131111:TBD131111 TKY131111:TKZ131111 TUU131111:TUV131111 UEQ131111:UER131111 UOM131111:UON131111 UYI131111:UYJ131111 VIE131111:VIF131111 VSA131111:VSB131111 WBW131111:WBX131111 WLS131111:WLT131111 WVO131111:WVP131111 U196647:V196647 JC196647:JD196647 SY196647:SZ196647 ACU196647:ACV196647 AMQ196647:AMR196647 AWM196647:AWN196647 BGI196647:BGJ196647 BQE196647:BQF196647 CAA196647:CAB196647 CJW196647:CJX196647 CTS196647:CTT196647 DDO196647:DDP196647 DNK196647:DNL196647 DXG196647:DXH196647 EHC196647:EHD196647 EQY196647:EQZ196647 FAU196647:FAV196647 FKQ196647:FKR196647 FUM196647:FUN196647 GEI196647:GEJ196647 GOE196647:GOF196647 GYA196647:GYB196647 HHW196647:HHX196647 HRS196647:HRT196647 IBO196647:IBP196647 ILK196647:ILL196647 IVG196647:IVH196647 JFC196647:JFD196647 JOY196647:JOZ196647 JYU196647:JYV196647 KIQ196647:KIR196647 KSM196647:KSN196647 LCI196647:LCJ196647 LME196647:LMF196647 LWA196647:LWB196647 MFW196647:MFX196647 MPS196647:MPT196647 MZO196647:MZP196647 NJK196647:NJL196647 NTG196647:NTH196647 ODC196647:ODD196647 OMY196647:OMZ196647 OWU196647:OWV196647 PGQ196647:PGR196647 PQM196647:PQN196647 QAI196647:QAJ196647 QKE196647:QKF196647 QUA196647:QUB196647 RDW196647:RDX196647 RNS196647:RNT196647 RXO196647:RXP196647 SHK196647:SHL196647 SRG196647:SRH196647 TBC196647:TBD196647 TKY196647:TKZ196647 TUU196647:TUV196647 UEQ196647:UER196647 UOM196647:UON196647 UYI196647:UYJ196647 VIE196647:VIF196647 VSA196647:VSB196647 WBW196647:WBX196647 WLS196647:WLT196647 WVO196647:WVP196647 U262183:V262183 JC262183:JD262183 SY262183:SZ262183 ACU262183:ACV262183 AMQ262183:AMR262183 AWM262183:AWN262183 BGI262183:BGJ262183 BQE262183:BQF262183 CAA262183:CAB262183 CJW262183:CJX262183 CTS262183:CTT262183 DDO262183:DDP262183 DNK262183:DNL262183 DXG262183:DXH262183 EHC262183:EHD262183 EQY262183:EQZ262183 FAU262183:FAV262183 FKQ262183:FKR262183 FUM262183:FUN262183 GEI262183:GEJ262183 GOE262183:GOF262183 GYA262183:GYB262183 HHW262183:HHX262183 HRS262183:HRT262183 IBO262183:IBP262183 ILK262183:ILL262183 IVG262183:IVH262183 JFC262183:JFD262183 JOY262183:JOZ262183 JYU262183:JYV262183 KIQ262183:KIR262183 KSM262183:KSN262183 LCI262183:LCJ262183 LME262183:LMF262183 LWA262183:LWB262183 MFW262183:MFX262183 MPS262183:MPT262183 MZO262183:MZP262183 NJK262183:NJL262183 NTG262183:NTH262183 ODC262183:ODD262183 OMY262183:OMZ262183 OWU262183:OWV262183 PGQ262183:PGR262183 PQM262183:PQN262183 QAI262183:QAJ262183 QKE262183:QKF262183 QUA262183:QUB262183 RDW262183:RDX262183 RNS262183:RNT262183 RXO262183:RXP262183 SHK262183:SHL262183 SRG262183:SRH262183 TBC262183:TBD262183 TKY262183:TKZ262183 TUU262183:TUV262183 UEQ262183:UER262183 UOM262183:UON262183 UYI262183:UYJ262183 VIE262183:VIF262183 VSA262183:VSB262183 WBW262183:WBX262183 WLS262183:WLT262183 WVO262183:WVP262183 U327719:V327719 JC327719:JD327719 SY327719:SZ327719 ACU327719:ACV327719 AMQ327719:AMR327719 AWM327719:AWN327719 BGI327719:BGJ327719 BQE327719:BQF327719 CAA327719:CAB327719 CJW327719:CJX327719 CTS327719:CTT327719 DDO327719:DDP327719 DNK327719:DNL327719 DXG327719:DXH327719 EHC327719:EHD327719 EQY327719:EQZ327719 FAU327719:FAV327719 FKQ327719:FKR327719 FUM327719:FUN327719 GEI327719:GEJ327719 GOE327719:GOF327719 GYA327719:GYB327719 HHW327719:HHX327719 HRS327719:HRT327719 IBO327719:IBP327719 ILK327719:ILL327719 IVG327719:IVH327719 JFC327719:JFD327719 JOY327719:JOZ327719 JYU327719:JYV327719 KIQ327719:KIR327719 KSM327719:KSN327719 LCI327719:LCJ327719 LME327719:LMF327719 LWA327719:LWB327719 MFW327719:MFX327719 MPS327719:MPT327719 MZO327719:MZP327719 NJK327719:NJL327719 NTG327719:NTH327719 ODC327719:ODD327719 OMY327719:OMZ327719 OWU327719:OWV327719 PGQ327719:PGR327719 PQM327719:PQN327719 QAI327719:QAJ327719 QKE327719:QKF327719 QUA327719:QUB327719 RDW327719:RDX327719 RNS327719:RNT327719 RXO327719:RXP327719 SHK327719:SHL327719 SRG327719:SRH327719 TBC327719:TBD327719 TKY327719:TKZ327719 TUU327719:TUV327719 UEQ327719:UER327719 UOM327719:UON327719 UYI327719:UYJ327719 VIE327719:VIF327719 VSA327719:VSB327719 WBW327719:WBX327719 WLS327719:WLT327719 WVO327719:WVP327719 U393255:V393255 JC393255:JD393255 SY393255:SZ393255 ACU393255:ACV393255 AMQ393255:AMR393255 AWM393255:AWN393255 BGI393255:BGJ393255 BQE393255:BQF393255 CAA393255:CAB393255 CJW393255:CJX393255 CTS393255:CTT393255 DDO393255:DDP393255 DNK393255:DNL393255 DXG393255:DXH393255 EHC393255:EHD393255 EQY393255:EQZ393255 FAU393255:FAV393255 FKQ393255:FKR393255 FUM393255:FUN393255 GEI393255:GEJ393255 GOE393255:GOF393255 GYA393255:GYB393255 HHW393255:HHX393255 HRS393255:HRT393255 IBO393255:IBP393255 ILK393255:ILL393255 IVG393255:IVH393255 JFC393255:JFD393255 JOY393255:JOZ393255 JYU393255:JYV393255 KIQ393255:KIR393255 KSM393255:KSN393255 LCI393255:LCJ393255 LME393255:LMF393255 LWA393255:LWB393255 MFW393255:MFX393255 MPS393255:MPT393255 MZO393255:MZP393255 NJK393255:NJL393255 NTG393255:NTH393255 ODC393255:ODD393255 OMY393255:OMZ393255 OWU393255:OWV393255 PGQ393255:PGR393255 PQM393255:PQN393255 QAI393255:QAJ393255 QKE393255:QKF393255 QUA393255:QUB393255 RDW393255:RDX393255 RNS393255:RNT393255 RXO393255:RXP393255 SHK393255:SHL393255 SRG393255:SRH393255 TBC393255:TBD393255 TKY393255:TKZ393255 TUU393255:TUV393255 UEQ393255:UER393255 UOM393255:UON393255 UYI393255:UYJ393255 VIE393255:VIF393255 VSA393255:VSB393255 WBW393255:WBX393255 WLS393255:WLT393255 WVO393255:WVP393255 U458791:V458791 JC458791:JD458791 SY458791:SZ458791 ACU458791:ACV458791 AMQ458791:AMR458791 AWM458791:AWN458791 BGI458791:BGJ458791 BQE458791:BQF458791 CAA458791:CAB458791 CJW458791:CJX458791 CTS458791:CTT458791 DDO458791:DDP458791 DNK458791:DNL458791 DXG458791:DXH458791 EHC458791:EHD458791 EQY458791:EQZ458791 FAU458791:FAV458791 FKQ458791:FKR458791 FUM458791:FUN458791 GEI458791:GEJ458791 GOE458791:GOF458791 GYA458791:GYB458791 HHW458791:HHX458791 HRS458791:HRT458791 IBO458791:IBP458791 ILK458791:ILL458791 IVG458791:IVH458791 JFC458791:JFD458791 JOY458791:JOZ458791 JYU458791:JYV458791 KIQ458791:KIR458791 KSM458791:KSN458791 LCI458791:LCJ458791 LME458791:LMF458791 LWA458791:LWB458791 MFW458791:MFX458791 MPS458791:MPT458791 MZO458791:MZP458791 NJK458791:NJL458791 NTG458791:NTH458791 ODC458791:ODD458791 OMY458791:OMZ458791 OWU458791:OWV458791 PGQ458791:PGR458791 PQM458791:PQN458791 QAI458791:QAJ458791 QKE458791:QKF458791 QUA458791:QUB458791 RDW458791:RDX458791 RNS458791:RNT458791 RXO458791:RXP458791 SHK458791:SHL458791 SRG458791:SRH458791 TBC458791:TBD458791 TKY458791:TKZ458791 TUU458791:TUV458791 UEQ458791:UER458791 UOM458791:UON458791 UYI458791:UYJ458791 VIE458791:VIF458791 VSA458791:VSB458791 WBW458791:WBX458791 WLS458791:WLT458791 WVO458791:WVP458791 U524327:V524327 JC524327:JD524327 SY524327:SZ524327 ACU524327:ACV524327 AMQ524327:AMR524327 AWM524327:AWN524327 BGI524327:BGJ524327 BQE524327:BQF524327 CAA524327:CAB524327 CJW524327:CJX524327 CTS524327:CTT524327 DDO524327:DDP524327 DNK524327:DNL524327 DXG524327:DXH524327 EHC524327:EHD524327 EQY524327:EQZ524327 FAU524327:FAV524327 FKQ524327:FKR524327 FUM524327:FUN524327 GEI524327:GEJ524327 GOE524327:GOF524327 GYA524327:GYB524327 HHW524327:HHX524327 HRS524327:HRT524327 IBO524327:IBP524327 ILK524327:ILL524327 IVG524327:IVH524327 JFC524327:JFD524327 JOY524327:JOZ524327 JYU524327:JYV524327 KIQ524327:KIR524327 KSM524327:KSN524327 LCI524327:LCJ524327 LME524327:LMF524327 LWA524327:LWB524327 MFW524327:MFX524327 MPS524327:MPT524327 MZO524327:MZP524327 NJK524327:NJL524327 NTG524327:NTH524327 ODC524327:ODD524327 OMY524327:OMZ524327 OWU524327:OWV524327 PGQ524327:PGR524327 PQM524327:PQN524327 QAI524327:QAJ524327 QKE524327:QKF524327 QUA524327:QUB524327 RDW524327:RDX524327 RNS524327:RNT524327 RXO524327:RXP524327 SHK524327:SHL524327 SRG524327:SRH524327 TBC524327:TBD524327 TKY524327:TKZ524327 TUU524327:TUV524327 UEQ524327:UER524327 UOM524327:UON524327 UYI524327:UYJ524327 VIE524327:VIF524327 VSA524327:VSB524327 WBW524327:WBX524327 WLS524327:WLT524327 WVO524327:WVP524327 U589863:V589863 JC589863:JD589863 SY589863:SZ589863 ACU589863:ACV589863 AMQ589863:AMR589863 AWM589863:AWN589863 BGI589863:BGJ589863 BQE589863:BQF589863 CAA589863:CAB589863 CJW589863:CJX589863 CTS589863:CTT589863 DDO589863:DDP589863 DNK589863:DNL589863 DXG589863:DXH589863 EHC589863:EHD589863 EQY589863:EQZ589863 FAU589863:FAV589863 FKQ589863:FKR589863 FUM589863:FUN589863 GEI589863:GEJ589863 GOE589863:GOF589863 GYA589863:GYB589863 HHW589863:HHX589863 HRS589863:HRT589863 IBO589863:IBP589863 ILK589863:ILL589863 IVG589863:IVH589863 JFC589863:JFD589863 JOY589863:JOZ589863 JYU589863:JYV589863 KIQ589863:KIR589863 KSM589863:KSN589863 LCI589863:LCJ589863 LME589863:LMF589863 LWA589863:LWB589863 MFW589863:MFX589863 MPS589863:MPT589863 MZO589863:MZP589863 NJK589863:NJL589863 NTG589863:NTH589863 ODC589863:ODD589863 OMY589863:OMZ589863 OWU589863:OWV589863 PGQ589863:PGR589863 PQM589863:PQN589863 QAI589863:QAJ589863 QKE589863:QKF589863 QUA589863:QUB589863 RDW589863:RDX589863 RNS589863:RNT589863 RXO589863:RXP589863 SHK589863:SHL589863 SRG589863:SRH589863 TBC589863:TBD589863 TKY589863:TKZ589863 TUU589863:TUV589863 UEQ589863:UER589863 UOM589863:UON589863 UYI589863:UYJ589863 VIE589863:VIF589863 VSA589863:VSB589863 WBW589863:WBX589863 WLS589863:WLT589863 WVO589863:WVP589863 U655399:V655399 JC655399:JD655399 SY655399:SZ655399 ACU655399:ACV655399 AMQ655399:AMR655399 AWM655399:AWN655399 BGI655399:BGJ655399 BQE655399:BQF655399 CAA655399:CAB655399 CJW655399:CJX655399 CTS655399:CTT655399 DDO655399:DDP655399 DNK655399:DNL655399 DXG655399:DXH655399 EHC655399:EHD655399 EQY655399:EQZ655399 FAU655399:FAV655399 FKQ655399:FKR655399 FUM655399:FUN655399 GEI655399:GEJ655399 GOE655399:GOF655399 GYA655399:GYB655399 HHW655399:HHX655399 HRS655399:HRT655399 IBO655399:IBP655399 ILK655399:ILL655399 IVG655399:IVH655399 JFC655399:JFD655399 JOY655399:JOZ655399 JYU655399:JYV655399 KIQ655399:KIR655399 KSM655399:KSN655399 LCI655399:LCJ655399 LME655399:LMF655399 LWA655399:LWB655399 MFW655399:MFX655399 MPS655399:MPT655399 MZO655399:MZP655399 NJK655399:NJL655399 NTG655399:NTH655399 ODC655399:ODD655399 OMY655399:OMZ655399 OWU655399:OWV655399 PGQ655399:PGR655399 PQM655399:PQN655399 QAI655399:QAJ655399 QKE655399:QKF655399 QUA655399:QUB655399 RDW655399:RDX655399 RNS655399:RNT655399 RXO655399:RXP655399 SHK655399:SHL655399 SRG655399:SRH655399 TBC655399:TBD655399 TKY655399:TKZ655399 TUU655399:TUV655399 UEQ655399:UER655399 UOM655399:UON655399 UYI655399:UYJ655399 VIE655399:VIF655399 VSA655399:VSB655399 WBW655399:WBX655399 WLS655399:WLT655399 WVO655399:WVP655399 U720935:V720935 JC720935:JD720935 SY720935:SZ720935 ACU720935:ACV720935 AMQ720935:AMR720935 AWM720935:AWN720935 BGI720935:BGJ720935 BQE720935:BQF720935 CAA720935:CAB720935 CJW720935:CJX720935 CTS720935:CTT720935 DDO720935:DDP720935 DNK720935:DNL720935 DXG720935:DXH720935 EHC720935:EHD720935 EQY720935:EQZ720935 FAU720935:FAV720935 FKQ720935:FKR720935 FUM720935:FUN720935 GEI720935:GEJ720935 GOE720935:GOF720935 GYA720935:GYB720935 HHW720935:HHX720935 HRS720935:HRT720935 IBO720935:IBP720935 ILK720935:ILL720935 IVG720935:IVH720935 JFC720935:JFD720935 JOY720935:JOZ720935 JYU720935:JYV720935 KIQ720935:KIR720935 KSM720935:KSN720935 LCI720935:LCJ720935 LME720935:LMF720935 LWA720935:LWB720935 MFW720935:MFX720935 MPS720935:MPT720935 MZO720935:MZP720935 NJK720935:NJL720935 NTG720935:NTH720935 ODC720935:ODD720935 OMY720935:OMZ720935 OWU720935:OWV720935 PGQ720935:PGR720935 PQM720935:PQN720935 QAI720935:QAJ720935 QKE720935:QKF720935 QUA720935:QUB720935 RDW720935:RDX720935 RNS720935:RNT720935 RXO720935:RXP720935 SHK720935:SHL720935 SRG720935:SRH720935 TBC720935:TBD720935 TKY720935:TKZ720935 TUU720935:TUV720935 UEQ720935:UER720935 UOM720935:UON720935 UYI720935:UYJ720935 VIE720935:VIF720935 VSA720935:VSB720935 WBW720935:WBX720935 WLS720935:WLT720935 WVO720935:WVP720935 U786471:V786471 JC786471:JD786471 SY786471:SZ786471 ACU786471:ACV786471 AMQ786471:AMR786471 AWM786471:AWN786471 BGI786471:BGJ786471 BQE786471:BQF786471 CAA786471:CAB786471 CJW786471:CJX786471 CTS786471:CTT786471 DDO786471:DDP786471 DNK786471:DNL786471 DXG786471:DXH786471 EHC786471:EHD786471 EQY786471:EQZ786471 FAU786471:FAV786471 FKQ786471:FKR786471 FUM786471:FUN786471 GEI786471:GEJ786471 GOE786471:GOF786471 GYA786471:GYB786471 HHW786471:HHX786471 HRS786471:HRT786471 IBO786471:IBP786471 ILK786471:ILL786471 IVG786471:IVH786471 JFC786471:JFD786471 JOY786471:JOZ786471 JYU786471:JYV786471 KIQ786471:KIR786471 KSM786471:KSN786471 LCI786471:LCJ786471 LME786471:LMF786471 LWA786471:LWB786471 MFW786471:MFX786471 MPS786471:MPT786471 MZO786471:MZP786471 NJK786471:NJL786471 NTG786471:NTH786471 ODC786471:ODD786471 OMY786471:OMZ786471 OWU786471:OWV786471 PGQ786471:PGR786471 PQM786471:PQN786471 QAI786471:QAJ786471 QKE786471:QKF786471 QUA786471:QUB786471 RDW786471:RDX786471 RNS786471:RNT786471 RXO786471:RXP786471 SHK786471:SHL786471 SRG786471:SRH786471 TBC786471:TBD786471 TKY786471:TKZ786471 TUU786471:TUV786471 UEQ786471:UER786471 UOM786471:UON786471 UYI786471:UYJ786471 VIE786471:VIF786471 VSA786471:VSB786471 WBW786471:WBX786471 WLS786471:WLT786471 WVO786471:WVP786471 U852007:V852007 JC852007:JD852007 SY852007:SZ852007 ACU852007:ACV852007 AMQ852007:AMR852007 AWM852007:AWN852007 BGI852007:BGJ852007 BQE852007:BQF852007 CAA852007:CAB852007 CJW852007:CJX852007 CTS852007:CTT852007 DDO852007:DDP852007 DNK852007:DNL852007 DXG852007:DXH852007 EHC852007:EHD852007 EQY852007:EQZ852007 FAU852007:FAV852007 FKQ852007:FKR852007 FUM852007:FUN852007 GEI852007:GEJ852007 GOE852007:GOF852007 GYA852007:GYB852007 HHW852007:HHX852007 HRS852007:HRT852007 IBO852007:IBP852007 ILK852007:ILL852007 IVG852007:IVH852007 JFC852007:JFD852007 JOY852007:JOZ852007 JYU852007:JYV852007 KIQ852007:KIR852007 KSM852007:KSN852007 LCI852007:LCJ852007 LME852007:LMF852007 LWA852007:LWB852007 MFW852007:MFX852007 MPS852007:MPT852007 MZO852007:MZP852007 NJK852007:NJL852007 NTG852007:NTH852007 ODC852007:ODD852007 OMY852007:OMZ852007 OWU852007:OWV852007 PGQ852007:PGR852007 PQM852007:PQN852007 QAI852007:QAJ852007 QKE852007:QKF852007 QUA852007:QUB852007 RDW852007:RDX852007 RNS852007:RNT852007 RXO852007:RXP852007 SHK852007:SHL852007 SRG852007:SRH852007 TBC852007:TBD852007 TKY852007:TKZ852007 TUU852007:TUV852007 UEQ852007:UER852007 UOM852007:UON852007 UYI852007:UYJ852007 VIE852007:VIF852007 VSA852007:VSB852007 WBW852007:WBX852007 WLS852007:WLT852007 WVO852007:WVP852007 U917543:V917543 JC917543:JD917543 SY917543:SZ917543 ACU917543:ACV917543 AMQ917543:AMR917543 AWM917543:AWN917543 BGI917543:BGJ917543 BQE917543:BQF917543 CAA917543:CAB917543 CJW917543:CJX917543 CTS917543:CTT917543 DDO917543:DDP917543 DNK917543:DNL917543 DXG917543:DXH917543 EHC917543:EHD917543 EQY917543:EQZ917543 FAU917543:FAV917543 FKQ917543:FKR917543 FUM917543:FUN917543 GEI917543:GEJ917543 GOE917543:GOF917543 GYA917543:GYB917543 HHW917543:HHX917543 HRS917543:HRT917543 IBO917543:IBP917543 ILK917543:ILL917543 IVG917543:IVH917543 JFC917543:JFD917543 JOY917543:JOZ917543 JYU917543:JYV917543 KIQ917543:KIR917543 KSM917543:KSN917543 LCI917543:LCJ917543 LME917543:LMF917543 LWA917543:LWB917543 MFW917543:MFX917543 MPS917543:MPT917543 MZO917543:MZP917543 NJK917543:NJL917543 NTG917543:NTH917543 ODC917543:ODD917543 OMY917543:OMZ917543 OWU917543:OWV917543 PGQ917543:PGR917543 PQM917543:PQN917543 QAI917543:QAJ917543 QKE917543:QKF917543 QUA917543:QUB917543 RDW917543:RDX917543 RNS917543:RNT917543 RXO917543:RXP917543 SHK917543:SHL917543 SRG917543:SRH917543 TBC917543:TBD917543 TKY917543:TKZ917543 TUU917543:TUV917543 UEQ917543:UER917543 UOM917543:UON917543 UYI917543:UYJ917543 VIE917543:VIF917543 VSA917543:VSB917543 WBW917543:WBX917543 WLS917543:WLT917543 WVO917543:WVP917543 U983079:V983079 JC983079:JD983079 SY983079:SZ983079 ACU983079:ACV983079 AMQ983079:AMR983079 AWM983079:AWN983079 BGI983079:BGJ983079 BQE983079:BQF983079 CAA983079:CAB983079 CJW983079:CJX983079 CTS983079:CTT983079 DDO983079:DDP983079 DNK983079:DNL983079 DXG983079:DXH983079 EHC983079:EHD983079 EQY983079:EQZ983079 FAU983079:FAV983079 FKQ983079:FKR983079 FUM983079:FUN983079 GEI983079:GEJ983079 GOE983079:GOF983079 GYA983079:GYB983079 HHW983079:HHX983079 HRS983079:HRT983079 IBO983079:IBP983079 ILK983079:ILL983079 IVG983079:IVH983079 JFC983079:JFD983079 JOY983079:JOZ983079 JYU983079:JYV983079 KIQ983079:KIR983079 KSM983079:KSN983079 LCI983079:LCJ983079 LME983079:LMF983079 LWA983079:LWB983079 MFW983079:MFX983079 MPS983079:MPT983079 MZO983079:MZP983079 NJK983079:NJL983079 NTG983079:NTH983079 ODC983079:ODD983079 OMY983079:OMZ983079 OWU983079:OWV983079 PGQ983079:PGR983079 PQM983079:PQN983079 QAI983079:QAJ983079 QKE983079:QKF983079 QUA983079:QUB983079 RDW983079:RDX983079 RNS983079:RNT983079 RXO983079:RXP983079 SHK983079:SHL983079 SRG983079:SRH983079 TBC983079:TBD983079 TKY983079:TKZ983079 TUU983079:TUV983079 UEQ983079:UER983079 UOM983079:UON983079 UYI983079:UYJ983079 VIE983079:VIF983079 VSA983079:VSB983079 WBW983079:WBX983079 WLS983079:WLT983079 WVO983079:WVP983079 V35:W35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U65578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U131114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U196650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U262186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U327722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U393258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U458794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U524330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U589866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U655402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U720938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U786474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U852010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U917546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U983082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U44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U65581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U131117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U196653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U262189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U327725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U393261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U458797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U524333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U589869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U655405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U720941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U786477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U852013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U917549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U983085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U50 JC53:JE53 SY53:TA53 ACU53:ACW53 AMQ53:AMS53 AWM53:AWO53 BGI53:BGK53 BQE53:BQG53 CAA53:CAC53 CJW53:CJY53 CTS53:CTU53 DDO53:DDQ53 DNK53:DNM53 DXG53:DXI53 EHC53:EHE53 EQY53:ERA53 FAU53:FAW53 FKQ53:FKS53 FUM53:FUO53 GEI53:GEK53 GOE53:GOG53 GYA53:GYC53 HHW53:HHY53 HRS53:HRU53 IBO53:IBQ53 ILK53:ILM53 IVG53:IVI53 JFC53:JFE53 JOY53:JPA53 JYU53:JYW53 KIQ53:KIS53 KSM53:KSO53 LCI53:LCK53 LME53:LMG53 LWA53:LWC53 MFW53:MFY53 MPS53:MPU53 MZO53:MZQ53 NJK53:NJM53 NTG53:NTI53 ODC53:ODE53 OMY53:ONA53 OWU53:OWW53 PGQ53:PGS53 PQM53:PQO53 QAI53:QAK53 QKE53:QKG53 QUA53:QUC53 RDW53:RDY53 RNS53:RNU53 RXO53:RXQ53 SHK53:SHM53 SRG53:SRI53 TBC53:TBE53 TKY53:TLA53 TUU53:TUW53 UEQ53:UES53 UOM53:UOO53 UYI53:UYK53 VIE53:VIG53 VSA53:VSC53 WBW53:WBY53 WLS53:WLU53 WVO53:WVQ53 U65590:W65590 JC65590:JE65590 SY65590:TA65590 ACU65590:ACW65590 AMQ65590:AMS65590 AWM65590:AWO65590 BGI65590:BGK65590 BQE65590:BQG65590 CAA65590:CAC65590 CJW65590:CJY65590 CTS65590:CTU65590 DDO65590:DDQ65590 DNK65590:DNM65590 DXG65590:DXI65590 EHC65590:EHE65590 EQY65590:ERA65590 FAU65590:FAW65590 FKQ65590:FKS65590 FUM65590:FUO65590 GEI65590:GEK65590 GOE65590:GOG65590 GYA65590:GYC65590 HHW65590:HHY65590 HRS65590:HRU65590 IBO65590:IBQ65590 ILK65590:ILM65590 IVG65590:IVI65590 JFC65590:JFE65590 JOY65590:JPA65590 JYU65590:JYW65590 KIQ65590:KIS65590 KSM65590:KSO65590 LCI65590:LCK65590 LME65590:LMG65590 LWA65590:LWC65590 MFW65590:MFY65590 MPS65590:MPU65590 MZO65590:MZQ65590 NJK65590:NJM65590 NTG65590:NTI65590 ODC65590:ODE65590 OMY65590:ONA65590 OWU65590:OWW65590 PGQ65590:PGS65590 PQM65590:PQO65590 QAI65590:QAK65590 QKE65590:QKG65590 QUA65590:QUC65590 RDW65590:RDY65590 RNS65590:RNU65590 RXO65590:RXQ65590 SHK65590:SHM65590 SRG65590:SRI65590 TBC65590:TBE65590 TKY65590:TLA65590 TUU65590:TUW65590 UEQ65590:UES65590 UOM65590:UOO65590 UYI65590:UYK65590 VIE65590:VIG65590 VSA65590:VSC65590 WBW65590:WBY65590 WLS65590:WLU65590 WVO65590:WVQ65590 U131126:W131126 JC131126:JE131126 SY131126:TA131126 ACU131126:ACW131126 AMQ131126:AMS131126 AWM131126:AWO131126 BGI131126:BGK131126 BQE131126:BQG131126 CAA131126:CAC131126 CJW131126:CJY131126 CTS131126:CTU131126 DDO131126:DDQ131126 DNK131126:DNM131126 DXG131126:DXI131126 EHC131126:EHE131126 EQY131126:ERA131126 FAU131126:FAW131126 FKQ131126:FKS131126 FUM131126:FUO131126 GEI131126:GEK131126 GOE131126:GOG131126 GYA131126:GYC131126 HHW131126:HHY131126 HRS131126:HRU131126 IBO131126:IBQ131126 ILK131126:ILM131126 IVG131126:IVI131126 JFC131126:JFE131126 JOY131126:JPA131126 JYU131126:JYW131126 KIQ131126:KIS131126 KSM131126:KSO131126 LCI131126:LCK131126 LME131126:LMG131126 LWA131126:LWC131126 MFW131126:MFY131126 MPS131126:MPU131126 MZO131126:MZQ131126 NJK131126:NJM131126 NTG131126:NTI131126 ODC131126:ODE131126 OMY131126:ONA131126 OWU131126:OWW131126 PGQ131126:PGS131126 PQM131126:PQO131126 QAI131126:QAK131126 QKE131126:QKG131126 QUA131126:QUC131126 RDW131126:RDY131126 RNS131126:RNU131126 RXO131126:RXQ131126 SHK131126:SHM131126 SRG131126:SRI131126 TBC131126:TBE131126 TKY131126:TLA131126 TUU131126:TUW131126 UEQ131126:UES131126 UOM131126:UOO131126 UYI131126:UYK131126 VIE131126:VIG131126 VSA131126:VSC131126 WBW131126:WBY131126 WLS131126:WLU131126 WVO131126:WVQ131126 U196662:W196662 JC196662:JE196662 SY196662:TA196662 ACU196662:ACW196662 AMQ196662:AMS196662 AWM196662:AWO196662 BGI196662:BGK196662 BQE196662:BQG196662 CAA196662:CAC196662 CJW196662:CJY196662 CTS196662:CTU196662 DDO196662:DDQ196662 DNK196662:DNM196662 DXG196662:DXI196662 EHC196662:EHE196662 EQY196662:ERA196662 FAU196662:FAW196662 FKQ196662:FKS196662 FUM196662:FUO196662 GEI196662:GEK196662 GOE196662:GOG196662 GYA196662:GYC196662 HHW196662:HHY196662 HRS196662:HRU196662 IBO196662:IBQ196662 ILK196662:ILM196662 IVG196662:IVI196662 JFC196662:JFE196662 JOY196662:JPA196662 JYU196662:JYW196662 KIQ196662:KIS196662 KSM196662:KSO196662 LCI196662:LCK196662 LME196662:LMG196662 LWA196662:LWC196662 MFW196662:MFY196662 MPS196662:MPU196662 MZO196662:MZQ196662 NJK196662:NJM196662 NTG196662:NTI196662 ODC196662:ODE196662 OMY196662:ONA196662 OWU196662:OWW196662 PGQ196662:PGS196662 PQM196662:PQO196662 QAI196662:QAK196662 QKE196662:QKG196662 QUA196662:QUC196662 RDW196662:RDY196662 RNS196662:RNU196662 RXO196662:RXQ196662 SHK196662:SHM196662 SRG196662:SRI196662 TBC196662:TBE196662 TKY196662:TLA196662 TUU196662:TUW196662 UEQ196662:UES196662 UOM196662:UOO196662 UYI196662:UYK196662 VIE196662:VIG196662 VSA196662:VSC196662 WBW196662:WBY196662 WLS196662:WLU196662 WVO196662:WVQ196662 U262198:W262198 JC262198:JE262198 SY262198:TA262198 ACU262198:ACW262198 AMQ262198:AMS262198 AWM262198:AWO262198 BGI262198:BGK262198 BQE262198:BQG262198 CAA262198:CAC262198 CJW262198:CJY262198 CTS262198:CTU262198 DDO262198:DDQ262198 DNK262198:DNM262198 DXG262198:DXI262198 EHC262198:EHE262198 EQY262198:ERA262198 FAU262198:FAW262198 FKQ262198:FKS262198 FUM262198:FUO262198 GEI262198:GEK262198 GOE262198:GOG262198 GYA262198:GYC262198 HHW262198:HHY262198 HRS262198:HRU262198 IBO262198:IBQ262198 ILK262198:ILM262198 IVG262198:IVI262198 JFC262198:JFE262198 JOY262198:JPA262198 JYU262198:JYW262198 KIQ262198:KIS262198 KSM262198:KSO262198 LCI262198:LCK262198 LME262198:LMG262198 LWA262198:LWC262198 MFW262198:MFY262198 MPS262198:MPU262198 MZO262198:MZQ262198 NJK262198:NJM262198 NTG262198:NTI262198 ODC262198:ODE262198 OMY262198:ONA262198 OWU262198:OWW262198 PGQ262198:PGS262198 PQM262198:PQO262198 QAI262198:QAK262198 QKE262198:QKG262198 QUA262198:QUC262198 RDW262198:RDY262198 RNS262198:RNU262198 RXO262198:RXQ262198 SHK262198:SHM262198 SRG262198:SRI262198 TBC262198:TBE262198 TKY262198:TLA262198 TUU262198:TUW262198 UEQ262198:UES262198 UOM262198:UOO262198 UYI262198:UYK262198 VIE262198:VIG262198 VSA262198:VSC262198 WBW262198:WBY262198 WLS262198:WLU262198 WVO262198:WVQ262198 U327734:W327734 JC327734:JE327734 SY327734:TA327734 ACU327734:ACW327734 AMQ327734:AMS327734 AWM327734:AWO327734 BGI327734:BGK327734 BQE327734:BQG327734 CAA327734:CAC327734 CJW327734:CJY327734 CTS327734:CTU327734 DDO327734:DDQ327734 DNK327734:DNM327734 DXG327734:DXI327734 EHC327734:EHE327734 EQY327734:ERA327734 FAU327734:FAW327734 FKQ327734:FKS327734 FUM327734:FUO327734 GEI327734:GEK327734 GOE327734:GOG327734 GYA327734:GYC327734 HHW327734:HHY327734 HRS327734:HRU327734 IBO327734:IBQ327734 ILK327734:ILM327734 IVG327734:IVI327734 JFC327734:JFE327734 JOY327734:JPA327734 JYU327734:JYW327734 KIQ327734:KIS327734 KSM327734:KSO327734 LCI327734:LCK327734 LME327734:LMG327734 LWA327734:LWC327734 MFW327734:MFY327734 MPS327734:MPU327734 MZO327734:MZQ327734 NJK327734:NJM327734 NTG327734:NTI327734 ODC327734:ODE327734 OMY327734:ONA327734 OWU327734:OWW327734 PGQ327734:PGS327734 PQM327734:PQO327734 QAI327734:QAK327734 QKE327734:QKG327734 QUA327734:QUC327734 RDW327734:RDY327734 RNS327734:RNU327734 RXO327734:RXQ327734 SHK327734:SHM327734 SRG327734:SRI327734 TBC327734:TBE327734 TKY327734:TLA327734 TUU327734:TUW327734 UEQ327734:UES327734 UOM327734:UOO327734 UYI327734:UYK327734 VIE327734:VIG327734 VSA327734:VSC327734 WBW327734:WBY327734 WLS327734:WLU327734 WVO327734:WVQ327734 U393270:W393270 JC393270:JE393270 SY393270:TA393270 ACU393270:ACW393270 AMQ393270:AMS393270 AWM393270:AWO393270 BGI393270:BGK393270 BQE393270:BQG393270 CAA393270:CAC393270 CJW393270:CJY393270 CTS393270:CTU393270 DDO393270:DDQ393270 DNK393270:DNM393270 DXG393270:DXI393270 EHC393270:EHE393270 EQY393270:ERA393270 FAU393270:FAW393270 FKQ393270:FKS393270 FUM393270:FUO393270 GEI393270:GEK393270 GOE393270:GOG393270 GYA393270:GYC393270 HHW393270:HHY393270 HRS393270:HRU393270 IBO393270:IBQ393270 ILK393270:ILM393270 IVG393270:IVI393270 JFC393270:JFE393270 JOY393270:JPA393270 JYU393270:JYW393270 KIQ393270:KIS393270 KSM393270:KSO393270 LCI393270:LCK393270 LME393270:LMG393270 LWA393270:LWC393270 MFW393270:MFY393270 MPS393270:MPU393270 MZO393270:MZQ393270 NJK393270:NJM393270 NTG393270:NTI393270 ODC393270:ODE393270 OMY393270:ONA393270 OWU393270:OWW393270 PGQ393270:PGS393270 PQM393270:PQO393270 QAI393270:QAK393270 QKE393270:QKG393270 QUA393270:QUC393270 RDW393270:RDY393270 RNS393270:RNU393270 RXO393270:RXQ393270 SHK393270:SHM393270 SRG393270:SRI393270 TBC393270:TBE393270 TKY393270:TLA393270 TUU393270:TUW393270 UEQ393270:UES393270 UOM393270:UOO393270 UYI393270:UYK393270 VIE393270:VIG393270 VSA393270:VSC393270 WBW393270:WBY393270 WLS393270:WLU393270 WVO393270:WVQ393270 U458806:W458806 JC458806:JE458806 SY458806:TA458806 ACU458806:ACW458806 AMQ458806:AMS458806 AWM458806:AWO458806 BGI458806:BGK458806 BQE458806:BQG458806 CAA458806:CAC458806 CJW458806:CJY458806 CTS458806:CTU458806 DDO458806:DDQ458806 DNK458806:DNM458806 DXG458806:DXI458806 EHC458806:EHE458806 EQY458806:ERA458806 FAU458806:FAW458806 FKQ458806:FKS458806 FUM458806:FUO458806 GEI458806:GEK458806 GOE458806:GOG458806 GYA458806:GYC458806 HHW458806:HHY458806 HRS458806:HRU458806 IBO458806:IBQ458806 ILK458806:ILM458806 IVG458806:IVI458806 JFC458806:JFE458806 JOY458806:JPA458806 JYU458806:JYW458806 KIQ458806:KIS458806 KSM458806:KSO458806 LCI458806:LCK458806 LME458806:LMG458806 LWA458806:LWC458806 MFW458806:MFY458806 MPS458806:MPU458806 MZO458806:MZQ458806 NJK458806:NJM458806 NTG458806:NTI458806 ODC458806:ODE458806 OMY458806:ONA458806 OWU458806:OWW458806 PGQ458806:PGS458806 PQM458806:PQO458806 QAI458806:QAK458806 QKE458806:QKG458806 QUA458806:QUC458806 RDW458806:RDY458806 RNS458806:RNU458806 RXO458806:RXQ458806 SHK458806:SHM458806 SRG458806:SRI458806 TBC458806:TBE458806 TKY458806:TLA458806 TUU458806:TUW458806 UEQ458806:UES458806 UOM458806:UOO458806 UYI458806:UYK458806 VIE458806:VIG458806 VSA458806:VSC458806 WBW458806:WBY458806 WLS458806:WLU458806 WVO458806:WVQ458806 U524342:W524342 JC524342:JE524342 SY524342:TA524342 ACU524342:ACW524342 AMQ524342:AMS524342 AWM524342:AWO524342 BGI524342:BGK524342 BQE524342:BQG524342 CAA524342:CAC524342 CJW524342:CJY524342 CTS524342:CTU524342 DDO524342:DDQ524342 DNK524342:DNM524342 DXG524342:DXI524342 EHC524342:EHE524342 EQY524342:ERA524342 FAU524342:FAW524342 FKQ524342:FKS524342 FUM524342:FUO524342 GEI524342:GEK524342 GOE524342:GOG524342 GYA524342:GYC524342 HHW524342:HHY524342 HRS524342:HRU524342 IBO524342:IBQ524342 ILK524342:ILM524342 IVG524342:IVI524342 JFC524342:JFE524342 JOY524342:JPA524342 JYU524342:JYW524342 KIQ524342:KIS524342 KSM524342:KSO524342 LCI524342:LCK524342 LME524342:LMG524342 LWA524342:LWC524342 MFW524342:MFY524342 MPS524342:MPU524342 MZO524342:MZQ524342 NJK524342:NJM524342 NTG524342:NTI524342 ODC524342:ODE524342 OMY524342:ONA524342 OWU524342:OWW524342 PGQ524342:PGS524342 PQM524342:PQO524342 QAI524342:QAK524342 QKE524342:QKG524342 QUA524342:QUC524342 RDW524342:RDY524342 RNS524342:RNU524342 RXO524342:RXQ524342 SHK524342:SHM524342 SRG524342:SRI524342 TBC524342:TBE524342 TKY524342:TLA524342 TUU524342:TUW524342 UEQ524342:UES524342 UOM524342:UOO524342 UYI524342:UYK524342 VIE524342:VIG524342 VSA524342:VSC524342 WBW524342:WBY524342 WLS524342:WLU524342 WVO524342:WVQ524342 U589878:W589878 JC589878:JE589878 SY589878:TA589878 ACU589878:ACW589878 AMQ589878:AMS589878 AWM589878:AWO589878 BGI589878:BGK589878 BQE589878:BQG589878 CAA589878:CAC589878 CJW589878:CJY589878 CTS589878:CTU589878 DDO589878:DDQ589878 DNK589878:DNM589878 DXG589878:DXI589878 EHC589878:EHE589878 EQY589878:ERA589878 FAU589878:FAW589878 FKQ589878:FKS589878 FUM589878:FUO589878 GEI589878:GEK589878 GOE589878:GOG589878 GYA589878:GYC589878 HHW589878:HHY589878 HRS589878:HRU589878 IBO589878:IBQ589878 ILK589878:ILM589878 IVG589878:IVI589878 JFC589878:JFE589878 JOY589878:JPA589878 JYU589878:JYW589878 KIQ589878:KIS589878 KSM589878:KSO589878 LCI589878:LCK589878 LME589878:LMG589878 LWA589878:LWC589878 MFW589878:MFY589878 MPS589878:MPU589878 MZO589878:MZQ589878 NJK589878:NJM589878 NTG589878:NTI589878 ODC589878:ODE589878 OMY589878:ONA589878 OWU589878:OWW589878 PGQ589878:PGS589878 PQM589878:PQO589878 QAI589878:QAK589878 QKE589878:QKG589878 QUA589878:QUC589878 RDW589878:RDY589878 RNS589878:RNU589878 RXO589878:RXQ589878 SHK589878:SHM589878 SRG589878:SRI589878 TBC589878:TBE589878 TKY589878:TLA589878 TUU589878:TUW589878 UEQ589878:UES589878 UOM589878:UOO589878 UYI589878:UYK589878 VIE589878:VIG589878 VSA589878:VSC589878 WBW589878:WBY589878 WLS589878:WLU589878 WVO589878:WVQ589878 U655414:W655414 JC655414:JE655414 SY655414:TA655414 ACU655414:ACW655414 AMQ655414:AMS655414 AWM655414:AWO655414 BGI655414:BGK655414 BQE655414:BQG655414 CAA655414:CAC655414 CJW655414:CJY655414 CTS655414:CTU655414 DDO655414:DDQ655414 DNK655414:DNM655414 DXG655414:DXI655414 EHC655414:EHE655414 EQY655414:ERA655414 FAU655414:FAW655414 FKQ655414:FKS655414 FUM655414:FUO655414 GEI655414:GEK655414 GOE655414:GOG655414 GYA655414:GYC655414 HHW655414:HHY655414 HRS655414:HRU655414 IBO655414:IBQ655414 ILK655414:ILM655414 IVG655414:IVI655414 JFC655414:JFE655414 JOY655414:JPA655414 JYU655414:JYW655414 KIQ655414:KIS655414 KSM655414:KSO655414 LCI655414:LCK655414 LME655414:LMG655414 LWA655414:LWC655414 MFW655414:MFY655414 MPS655414:MPU655414 MZO655414:MZQ655414 NJK655414:NJM655414 NTG655414:NTI655414 ODC655414:ODE655414 OMY655414:ONA655414 OWU655414:OWW655414 PGQ655414:PGS655414 PQM655414:PQO655414 QAI655414:QAK655414 QKE655414:QKG655414 QUA655414:QUC655414 RDW655414:RDY655414 RNS655414:RNU655414 RXO655414:RXQ655414 SHK655414:SHM655414 SRG655414:SRI655414 TBC655414:TBE655414 TKY655414:TLA655414 TUU655414:TUW655414 UEQ655414:UES655414 UOM655414:UOO655414 UYI655414:UYK655414 VIE655414:VIG655414 VSA655414:VSC655414 WBW655414:WBY655414 WLS655414:WLU655414 WVO655414:WVQ655414 U720950:W720950 JC720950:JE720950 SY720950:TA720950 ACU720950:ACW720950 AMQ720950:AMS720950 AWM720950:AWO720950 BGI720950:BGK720950 BQE720950:BQG720950 CAA720950:CAC720950 CJW720950:CJY720950 CTS720950:CTU720950 DDO720950:DDQ720950 DNK720950:DNM720950 DXG720950:DXI720950 EHC720950:EHE720950 EQY720950:ERA720950 FAU720950:FAW720950 FKQ720950:FKS720950 FUM720950:FUO720950 GEI720950:GEK720950 GOE720950:GOG720950 GYA720950:GYC720950 HHW720950:HHY720950 HRS720950:HRU720950 IBO720950:IBQ720950 ILK720950:ILM720950 IVG720950:IVI720950 JFC720950:JFE720950 JOY720950:JPA720950 JYU720950:JYW720950 KIQ720950:KIS720950 KSM720950:KSO720950 LCI720950:LCK720950 LME720950:LMG720950 LWA720950:LWC720950 MFW720950:MFY720950 MPS720950:MPU720950 MZO720950:MZQ720950 NJK720950:NJM720950 NTG720950:NTI720950 ODC720950:ODE720950 OMY720950:ONA720950 OWU720950:OWW720950 PGQ720950:PGS720950 PQM720950:PQO720950 QAI720950:QAK720950 QKE720950:QKG720950 QUA720950:QUC720950 RDW720950:RDY720950 RNS720950:RNU720950 RXO720950:RXQ720950 SHK720950:SHM720950 SRG720950:SRI720950 TBC720950:TBE720950 TKY720950:TLA720950 TUU720950:TUW720950 UEQ720950:UES720950 UOM720950:UOO720950 UYI720950:UYK720950 VIE720950:VIG720950 VSA720950:VSC720950 WBW720950:WBY720950 WLS720950:WLU720950 WVO720950:WVQ720950 U786486:W786486 JC786486:JE786486 SY786486:TA786486 ACU786486:ACW786486 AMQ786486:AMS786486 AWM786486:AWO786486 BGI786486:BGK786486 BQE786486:BQG786486 CAA786486:CAC786486 CJW786486:CJY786486 CTS786486:CTU786486 DDO786486:DDQ786486 DNK786486:DNM786486 DXG786486:DXI786486 EHC786486:EHE786486 EQY786486:ERA786486 FAU786486:FAW786486 FKQ786486:FKS786486 FUM786486:FUO786486 GEI786486:GEK786486 GOE786486:GOG786486 GYA786486:GYC786486 HHW786486:HHY786486 HRS786486:HRU786486 IBO786486:IBQ786486 ILK786486:ILM786486 IVG786486:IVI786486 JFC786486:JFE786486 JOY786486:JPA786486 JYU786486:JYW786486 KIQ786486:KIS786486 KSM786486:KSO786486 LCI786486:LCK786486 LME786486:LMG786486 LWA786486:LWC786486 MFW786486:MFY786486 MPS786486:MPU786486 MZO786486:MZQ786486 NJK786486:NJM786486 NTG786486:NTI786486 ODC786486:ODE786486 OMY786486:ONA786486 OWU786486:OWW786486 PGQ786486:PGS786486 PQM786486:PQO786486 QAI786486:QAK786486 QKE786486:QKG786486 QUA786486:QUC786486 RDW786486:RDY786486 RNS786486:RNU786486 RXO786486:RXQ786486 SHK786486:SHM786486 SRG786486:SRI786486 TBC786486:TBE786486 TKY786486:TLA786486 TUU786486:TUW786486 UEQ786486:UES786486 UOM786486:UOO786486 UYI786486:UYK786486 VIE786486:VIG786486 VSA786486:VSC786486 WBW786486:WBY786486 WLS786486:WLU786486 WVO786486:WVQ786486 U852022:W852022 JC852022:JE852022 SY852022:TA852022 ACU852022:ACW852022 AMQ852022:AMS852022 AWM852022:AWO852022 BGI852022:BGK852022 BQE852022:BQG852022 CAA852022:CAC852022 CJW852022:CJY852022 CTS852022:CTU852022 DDO852022:DDQ852022 DNK852022:DNM852022 DXG852022:DXI852022 EHC852022:EHE852022 EQY852022:ERA852022 FAU852022:FAW852022 FKQ852022:FKS852022 FUM852022:FUO852022 GEI852022:GEK852022 GOE852022:GOG852022 GYA852022:GYC852022 HHW852022:HHY852022 HRS852022:HRU852022 IBO852022:IBQ852022 ILK852022:ILM852022 IVG852022:IVI852022 JFC852022:JFE852022 JOY852022:JPA852022 JYU852022:JYW852022 KIQ852022:KIS852022 KSM852022:KSO852022 LCI852022:LCK852022 LME852022:LMG852022 LWA852022:LWC852022 MFW852022:MFY852022 MPS852022:MPU852022 MZO852022:MZQ852022 NJK852022:NJM852022 NTG852022:NTI852022 ODC852022:ODE852022 OMY852022:ONA852022 OWU852022:OWW852022 PGQ852022:PGS852022 PQM852022:PQO852022 QAI852022:QAK852022 QKE852022:QKG852022 QUA852022:QUC852022 RDW852022:RDY852022 RNS852022:RNU852022 RXO852022:RXQ852022 SHK852022:SHM852022 SRG852022:SRI852022 TBC852022:TBE852022 TKY852022:TLA852022 TUU852022:TUW852022 UEQ852022:UES852022 UOM852022:UOO852022 UYI852022:UYK852022 VIE852022:VIG852022 VSA852022:VSC852022 WBW852022:WBY852022 WLS852022:WLU852022 WVO852022:WVQ852022 U917558:W917558 JC917558:JE917558 SY917558:TA917558 ACU917558:ACW917558 AMQ917558:AMS917558 AWM917558:AWO917558 BGI917558:BGK917558 BQE917558:BQG917558 CAA917558:CAC917558 CJW917558:CJY917558 CTS917558:CTU917558 DDO917558:DDQ917558 DNK917558:DNM917558 DXG917558:DXI917558 EHC917558:EHE917558 EQY917558:ERA917558 FAU917558:FAW917558 FKQ917558:FKS917558 FUM917558:FUO917558 GEI917558:GEK917558 GOE917558:GOG917558 GYA917558:GYC917558 HHW917558:HHY917558 HRS917558:HRU917558 IBO917558:IBQ917558 ILK917558:ILM917558 IVG917558:IVI917558 JFC917558:JFE917558 JOY917558:JPA917558 JYU917558:JYW917558 KIQ917558:KIS917558 KSM917558:KSO917558 LCI917558:LCK917558 LME917558:LMG917558 LWA917558:LWC917558 MFW917558:MFY917558 MPS917558:MPU917558 MZO917558:MZQ917558 NJK917558:NJM917558 NTG917558:NTI917558 ODC917558:ODE917558 OMY917558:ONA917558 OWU917558:OWW917558 PGQ917558:PGS917558 PQM917558:PQO917558 QAI917558:QAK917558 QKE917558:QKG917558 QUA917558:QUC917558 RDW917558:RDY917558 RNS917558:RNU917558 RXO917558:RXQ917558 SHK917558:SHM917558 SRG917558:SRI917558 TBC917558:TBE917558 TKY917558:TLA917558 TUU917558:TUW917558 UEQ917558:UES917558 UOM917558:UOO917558 UYI917558:UYK917558 VIE917558:VIG917558 VSA917558:VSC917558 WBW917558:WBY917558 WLS917558:WLU917558 WVO917558:WVQ917558 U983094:W983094 JC983094:JE983094 SY983094:TA983094 ACU983094:ACW983094 AMQ983094:AMS983094 AWM983094:AWO983094 BGI983094:BGK983094 BQE983094:BQG983094 CAA983094:CAC983094 CJW983094:CJY983094 CTS983094:CTU983094 DDO983094:DDQ983094 DNK983094:DNM983094 DXG983094:DXI983094 EHC983094:EHE983094 EQY983094:ERA983094 FAU983094:FAW983094 FKQ983094:FKS983094 FUM983094:FUO983094 GEI983094:GEK983094 GOE983094:GOG983094 GYA983094:GYC983094 HHW983094:HHY983094 HRS983094:HRU983094 IBO983094:IBQ983094 ILK983094:ILM983094 IVG983094:IVI983094 JFC983094:JFE983094 JOY983094:JPA983094 JYU983094:JYW983094 KIQ983094:KIS983094 KSM983094:KSO983094 LCI983094:LCK983094 LME983094:LMG983094 LWA983094:LWC983094 MFW983094:MFY983094 MPS983094:MPU983094 MZO983094:MZQ983094 NJK983094:NJM983094 NTG983094:NTI983094 ODC983094:ODE983094 OMY983094:ONA983094 OWU983094:OWW983094 PGQ983094:PGS983094 PQM983094:PQO983094 QAI983094:QAK983094 QKE983094:QKG983094 QUA983094:QUC983094 RDW983094:RDY983094 RNS983094:RNU983094 RXO983094:RXQ983094 SHK983094:SHM983094 SRG983094:SRI983094 TBC983094:TBE983094 TKY983094:TLA983094 TUU983094:TUW983094 UEQ983094:UES983094 UOM983094:UOO983094 UYI983094:UYK983094 VIE983094:VIG983094 VSA983094:VSC983094 WBW983094:WBY983094 WLS983094:WLU983094 WVO983094:WVQ983094 U10:W10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U65587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U131123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U196659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U262195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U327731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U393267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U458803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U524339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U589875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U655411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U720947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U786483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U852019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U917555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U983091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U46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U65584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U131120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U196656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U262192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U327728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U393264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U458800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U524336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U589872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U655408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U720944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U786480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U852016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U917552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U983088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U37:V38 U41:W41 Y41:AE41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U28:V28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W32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xm:sqref>
        </x14:dataValidation>
        <x14:dataValidation allowBlank="1" showErrorMessage="1" prompt="Al menos 1 por tipo de vigilado">
          <xm:sqref>L65613:P65615 IS65613:IV65615 SO65613:SR65615 ACK65613:ACN65615 AMG65613:AMJ65615 AWC65613:AWF65615 BFY65613:BGB65615 BPU65613:BPX65615 BZQ65613:BZT65615 CJM65613:CJP65615 CTI65613:CTL65615 DDE65613:DDH65615 DNA65613:DND65615 DWW65613:DWZ65615 EGS65613:EGV65615 EQO65613:EQR65615 FAK65613:FAN65615 FKG65613:FKJ65615 FUC65613:FUF65615 GDY65613:GEB65615 GNU65613:GNX65615 GXQ65613:GXT65615 HHM65613:HHP65615 HRI65613:HRL65615 IBE65613:IBH65615 ILA65613:ILD65615 IUW65613:IUZ65615 JES65613:JEV65615 JOO65613:JOR65615 JYK65613:JYN65615 KIG65613:KIJ65615 KSC65613:KSF65615 LBY65613:LCB65615 LLU65613:LLX65615 LVQ65613:LVT65615 MFM65613:MFP65615 MPI65613:MPL65615 MZE65613:MZH65615 NJA65613:NJD65615 NSW65613:NSZ65615 OCS65613:OCV65615 OMO65613:OMR65615 OWK65613:OWN65615 PGG65613:PGJ65615 PQC65613:PQF65615 PZY65613:QAB65615 QJU65613:QJX65615 QTQ65613:QTT65615 RDM65613:RDP65615 RNI65613:RNL65615 RXE65613:RXH65615 SHA65613:SHD65615 SQW65613:SQZ65615 TAS65613:TAV65615 TKO65613:TKR65615 TUK65613:TUN65615 UEG65613:UEJ65615 UOC65613:UOF65615 UXY65613:UYB65615 VHU65613:VHX65615 VRQ65613:VRT65615 WBM65613:WBP65615 WLI65613:WLL65615 WVE65613:WVH65615 L131149:P131151 IS131149:IV131151 SO131149:SR131151 ACK131149:ACN131151 AMG131149:AMJ131151 AWC131149:AWF131151 BFY131149:BGB131151 BPU131149:BPX131151 BZQ131149:BZT131151 CJM131149:CJP131151 CTI131149:CTL131151 DDE131149:DDH131151 DNA131149:DND131151 DWW131149:DWZ131151 EGS131149:EGV131151 EQO131149:EQR131151 FAK131149:FAN131151 FKG131149:FKJ131151 FUC131149:FUF131151 GDY131149:GEB131151 GNU131149:GNX131151 GXQ131149:GXT131151 HHM131149:HHP131151 HRI131149:HRL131151 IBE131149:IBH131151 ILA131149:ILD131151 IUW131149:IUZ131151 JES131149:JEV131151 JOO131149:JOR131151 JYK131149:JYN131151 KIG131149:KIJ131151 KSC131149:KSF131151 LBY131149:LCB131151 LLU131149:LLX131151 LVQ131149:LVT131151 MFM131149:MFP131151 MPI131149:MPL131151 MZE131149:MZH131151 NJA131149:NJD131151 NSW131149:NSZ131151 OCS131149:OCV131151 OMO131149:OMR131151 OWK131149:OWN131151 PGG131149:PGJ131151 PQC131149:PQF131151 PZY131149:QAB131151 QJU131149:QJX131151 QTQ131149:QTT131151 RDM131149:RDP131151 RNI131149:RNL131151 RXE131149:RXH131151 SHA131149:SHD131151 SQW131149:SQZ131151 TAS131149:TAV131151 TKO131149:TKR131151 TUK131149:TUN131151 UEG131149:UEJ131151 UOC131149:UOF131151 UXY131149:UYB131151 VHU131149:VHX131151 VRQ131149:VRT131151 WBM131149:WBP131151 WLI131149:WLL131151 WVE131149:WVH131151 L196685:P196687 IS196685:IV196687 SO196685:SR196687 ACK196685:ACN196687 AMG196685:AMJ196687 AWC196685:AWF196687 BFY196685:BGB196687 BPU196685:BPX196687 BZQ196685:BZT196687 CJM196685:CJP196687 CTI196685:CTL196687 DDE196685:DDH196687 DNA196685:DND196687 DWW196685:DWZ196687 EGS196685:EGV196687 EQO196685:EQR196687 FAK196685:FAN196687 FKG196685:FKJ196687 FUC196685:FUF196687 GDY196685:GEB196687 GNU196685:GNX196687 GXQ196685:GXT196687 HHM196685:HHP196687 HRI196685:HRL196687 IBE196685:IBH196687 ILA196685:ILD196687 IUW196685:IUZ196687 JES196685:JEV196687 JOO196685:JOR196687 JYK196685:JYN196687 KIG196685:KIJ196687 KSC196685:KSF196687 LBY196685:LCB196687 LLU196685:LLX196687 LVQ196685:LVT196687 MFM196685:MFP196687 MPI196685:MPL196687 MZE196685:MZH196687 NJA196685:NJD196687 NSW196685:NSZ196687 OCS196685:OCV196687 OMO196685:OMR196687 OWK196685:OWN196687 PGG196685:PGJ196687 PQC196685:PQF196687 PZY196685:QAB196687 QJU196685:QJX196687 QTQ196685:QTT196687 RDM196685:RDP196687 RNI196685:RNL196687 RXE196685:RXH196687 SHA196685:SHD196687 SQW196685:SQZ196687 TAS196685:TAV196687 TKO196685:TKR196687 TUK196685:TUN196687 UEG196685:UEJ196687 UOC196685:UOF196687 UXY196685:UYB196687 VHU196685:VHX196687 VRQ196685:VRT196687 WBM196685:WBP196687 WLI196685:WLL196687 WVE196685:WVH196687 L262221:P262223 IS262221:IV262223 SO262221:SR262223 ACK262221:ACN262223 AMG262221:AMJ262223 AWC262221:AWF262223 BFY262221:BGB262223 BPU262221:BPX262223 BZQ262221:BZT262223 CJM262221:CJP262223 CTI262221:CTL262223 DDE262221:DDH262223 DNA262221:DND262223 DWW262221:DWZ262223 EGS262221:EGV262223 EQO262221:EQR262223 FAK262221:FAN262223 FKG262221:FKJ262223 FUC262221:FUF262223 GDY262221:GEB262223 GNU262221:GNX262223 GXQ262221:GXT262223 HHM262221:HHP262223 HRI262221:HRL262223 IBE262221:IBH262223 ILA262221:ILD262223 IUW262221:IUZ262223 JES262221:JEV262223 JOO262221:JOR262223 JYK262221:JYN262223 KIG262221:KIJ262223 KSC262221:KSF262223 LBY262221:LCB262223 LLU262221:LLX262223 LVQ262221:LVT262223 MFM262221:MFP262223 MPI262221:MPL262223 MZE262221:MZH262223 NJA262221:NJD262223 NSW262221:NSZ262223 OCS262221:OCV262223 OMO262221:OMR262223 OWK262221:OWN262223 PGG262221:PGJ262223 PQC262221:PQF262223 PZY262221:QAB262223 QJU262221:QJX262223 QTQ262221:QTT262223 RDM262221:RDP262223 RNI262221:RNL262223 RXE262221:RXH262223 SHA262221:SHD262223 SQW262221:SQZ262223 TAS262221:TAV262223 TKO262221:TKR262223 TUK262221:TUN262223 UEG262221:UEJ262223 UOC262221:UOF262223 UXY262221:UYB262223 VHU262221:VHX262223 VRQ262221:VRT262223 WBM262221:WBP262223 WLI262221:WLL262223 WVE262221:WVH262223 L327757:P327759 IS327757:IV327759 SO327757:SR327759 ACK327757:ACN327759 AMG327757:AMJ327759 AWC327757:AWF327759 BFY327757:BGB327759 BPU327757:BPX327759 BZQ327757:BZT327759 CJM327757:CJP327759 CTI327757:CTL327759 DDE327757:DDH327759 DNA327757:DND327759 DWW327757:DWZ327759 EGS327757:EGV327759 EQO327757:EQR327759 FAK327757:FAN327759 FKG327757:FKJ327759 FUC327757:FUF327759 GDY327757:GEB327759 GNU327757:GNX327759 GXQ327757:GXT327759 HHM327757:HHP327759 HRI327757:HRL327759 IBE327757:IBH327759 ILA327757:ILD327759 IUW327757:IUZ327759 JES327757:JEV327759 JOO327757:JOR327759 JYK327757:JYN327759 KIG327757:KIJ327759 KSC327757:KSF327759 LBY327757:LCB327759 LLU327757:LLX327759 LVQ327757:LVT327759 MFM327757:MFP327759 MPI327757:MPL327759 MZE327757:MZH327759 NJA327757:NJD327759 NSW327757:NSZ327759 OCS327757:OCV327759 OMO327757:OMR327759 OWK327757:OWN327759 PGG327757:PGJ327759 PQC327757:PQF327759 PZY327757:QAB327759 QJU327757:QJX327759 QTQ327757:QTT327759 RDM327757:RDP327759 RNI327757:RNL327759 RXE327757:RXH327759 SHA327757:SHD327759 SQW327757:SQZ327759 TAS327757:TAV327759 TKO327757:TKR327759 TUK327757:TUN327759 UEG327757:UEJ327759 UOC327757:UOF327759 UXY327757:UYB327759 VHU327757:VHX327759 VRQ327757:VRT327759 WBM327757:WBP327759 WLI327757:WLL327759 WVE327757:WVH327759 L393293:P393295 IS393293:IV393295 SO393293:SR393295 ACK393293:ACN393295 AMG393293:AMJ393295 AWC393293:AWF393295 BFY393293:BGB393295 BPU393293:BPX393295 BZQ393293:BZT393295 CJM393293:CJP393295 CTI393293:CTL393295 DDE393293:DDH393295 DNA393293:DND393295 DWW393293:DWZ393295 EGS393293:EGV393295 EQO393293:EQR393295 FAK393293:FAN393295 FKG393293:FKJ393295 FUC393293:FUF393295 GDY393293:GEB393295 GNU393293:GNX393295 GXQ393293:GXT393295 HHM393293:HHP393295 HRI393293:HRL393295 IBE393293:IBH393295 ILA393293:ILD393295 IUW393293:IUZ393295 JES393293:JEV393295 JOO393293:JOR393295 JYK393293:JYN393295 KIG393293:KIJ393295 KSC393293:KSF393295 LBY393293:LCB393295 LLU393293:LLX393295 LVQ393293:LVT393295 MFM393293:MFP393295 MPI393293:MPL393295 MZE393293:MZH393295 NJA393293:NJD393295 NSW393293:NSZ393295 OCS393293:OCV393295 OMO393293:OMR393295 OWK393293:OWN393295 PGG393293:PGJ393295 PQC393293:PQF393295 PZY393293:QAB393295 QJU393293:QJX393295 QTQ393293:QTT393295 RDM393293:RDP393295 RNI393293:RNL393295 RXE393293:RXH393295 SHA393293:SHD393295 SQW393293:SQZ393295 TAS393293:TAV393295 TKO393293:TKR393295 TUK393293:TUN393295 UEG393293:UEJ393295 UOC393293:UOF393295 UXY393293:UYB393295 VHU393293:VHX393295 VRQ393293:VRT393295 WBM393293:WBP393295 WLI393293:WLL393295 WVE393293:WVH393295 L458829:P458831 IS458829:IV458831 SO458829:SR458831 ACK458829:ACN458831 AMG458829:AMJ458831 AWC458829:AWF458831 BFY458829:BGB458831 BPU458829:BPX458831 BZQ458829:BZT458831 CJM458829:CJP458831 CTI458829:CTL458831 DDE458829:DDH458831 DNA458829:DND458831 DWW458829:DWZ458831 EGS458829:EGV458831 EQO458829:EQR458831 FAK458829:FAN458831 FKG458829:FKJ458831 FUC458829:FUF458831 GDY458829:GEB458831 GNU458829:GNX458831 GXQ458829:GXT458831 HHM458829:HHP458831 HRI458829:HRL458831 IBE458829:IBH458831 ILA458829:ILD458831 IUW458829:IUZ458831 JES458829:JEV458831 JOO458829:JOR458831 JYK458829:JYN458831 KIG458829:KIJ458831 KSC458829:KSF458831 LBY458829:LCB458831 LLU458829:LLX458831 LVQ458829:LVT458831 MFM458829:MFP458831 MPI458829:MPL458831 MZE458829:MZH458831 NJA458829:NJD458831 NSW458829:NSZ458831 OCS458829:OCV458831 OMO458829:OMR458831 OWK458829:OWN458831 PGG458829:PGJ458831 PQC458829:PQF458831 PZY458829:QAB458831 QJU458829:QJX458831 QTQ458829:QTT458831 RDM458829:RDP458831 RNI458829:RNL458831 RXE458829:RXH458831 SHA458829:SHD458831 SQW458829:SQZ458831 TAS458829:TAV458831 TKO458829:TKR458831 TUK458829:TUN458831 UEG458829:UEJ458831 UOC458829:UOF458831 UXY458829:UYB458831 VHU458829:VHX458831 VRQ458829:VRT458831 WBM458829:WBP458831 WLI458829:WLL458831 WVE458829:WVH458831 L524365:P524367 IS524365:IV524367 SO524365:SR524367 ACK524365:ACN524367 AMG524365:AMJ524367 AWC524365:AWF524367 BFY524365:BGB524367 BPU524365:BPX524367 BZQ524365:BZT524367 CJM524365:CJP524367 CTI524365:CTL524367 DDE524365:DDH524367 DNA524365:DND524367 DWW524365:DWZ524367 EGS524365:EGV524367 EQO524365:EQR524367 FAK524365:FAN524367 FKG524365:FKJ524367 FUC524365:FUF524367 GDY524365:GEB524367 GNU524365:GNX524367 GXQ524365:GXT524367 HHM524365:HHP524367 HRI524365:HRL524367 IBE524365:IBH524367 ILA524365:ILD524367 IUW524365:IUZ524367 JES524365:JEV524367 JOO524365:JOR524367 JYK524365:JYN524367 KIG524365:KIJ524367 KSC524365:KSF524367 LBY524365:LCB524367 LLU524365:LLX524367 LVQ524365:LVT524367 MFM524365:MFP524367 MPI524365:MPL524367 MZE524365:MZH524367 NJA524365:NJD524367 NSW524365:NSZ524367 OCS524365:OCV524367 OMO524365:OMR524367 OWK524365:OWN524367 PGG524365:PGJ524367 PQC524365:PQF524367 PZY524365:QAB524367 QJU524365:QJX524367 QTQ524365:QTT524367 RDM524365:RDP524367 RNI524365:RNL524367 RXE524365:RXH524367 SHA524365:SHD524367 SQW524365:SQZ524367 TAS524365:TAV524367 TKO524365:TKR524367 TUK524365:TUN524367 UEG524365:UEJ524367 UOC524365:UOF524367 UXY524365:UYB524367 VHU524365:VHX524367 VRQ524365:VRT524367 WBM524365:WBP524367 WLI524365:WLL524367 WVE524365:WVH524367 L589901:P589903 IS589901:IV589903 SO589901:SR589903 ACK589901:ACN589903 AMG589901:AMJ589903 AWC589901:AWF589903 BFY589901:BGB589903 BPU589901:BPX589903 BZQ589901:BZT589903 CJM589901:CJP589903 CTI589901:CTL589903 DDE589901:DDH589903 DNA589901:DND589903 DWW589901:DWZ589903 EGS589901:EGV589903 EQO589901:EQR589903 FAK589901:FAN589903 FKG589901:FKJ589903 FUC589901:FUF589903 GDY589901:GEB589903 GNU589901:GNX589903 GXQ589901:GXT589903 HHM589901:HHP589903 HRI589901:HRL589903 IBE589901:IBH589903 ILA589901:ILD589903 IUW589901:IUZ589903 JES589901:JEV589903 JOO589901:JOR589903 JYK589901:JYN589903 KIG589901:KIJ589903 KSC589901:KSF589903 LBY589901:LCB589903 LLU589901:LLX589903 LVQ589901:LVT589903 MFM589901:MFP589903 MPI589901:MPL589903 MZE589901:MZH589903 NJA589901:NJD589903 NSW589901:NSZ589903 OCS589901:OCV589903 OMO589901:OMR589903 OWK589901:OWN589903 PGG589901:PGJ589903 PQC589901:PQF589903 PZY589901:QAB589903 QJU589901:QJX589903 QTQ589901:QTT589903 RDM589901:RDP589903 RNI589901:RNL589903 RXE589901:RXH589903 SHA589901:SHD589903 SQW589901:SQZ589903 TAS589901:TAV589903 TKO589901:TKR589903 TUK589901:TUN589903 UEG589901:UEJ589903 UOC589901:UOF589903 UXY589901:UYB589903 VHU589901:VHX589903 VRQ589901:VRT589903 WBM589901:WBP589903 WLI589901:WLL589903 WVE589901:WVH589903 L655437:P655439 IS655437:IV655439 SO655437:SR655439 ACK655437:ACN655439 AMG655437:AMJ655439 AWC655437:AWF655439 BFY655437:BGB655439 BPU655437:BPX655439 BZQ655437:BZT655439 CJM655437:CJP655439 CTI655437:CTL655439 DDE655437:DDH655439 DNA655437:DND655439 DWW655437:DWZ655439 EGS655437:EGV655439 EQO655437:EQR655439 FAK655437:FAN655439 FKG655437:FKJ655439 FUC655437:FUF655439 GDY655437:GEB655439 GNU655437:GNX655439 GXQ655437:GXT655439 HHM655437:HHP655439 HRI655437:HRL655439 IBE655437:IBH655439 ILA655437:ILD655439 IUW655437:IUZ655439 JES655437:JEV655439 JOO655437:JOR655439 JYK655437:JYN655439 KIG655437:KIJ655439 KSC655437:KSF655439 LBY655437:LCB655439 LLU655437:LLX655439 LVQ655437:LVT655439 MFM655437:MFP655439 MPI655437:MPL655439 MZE655437:MZH655439 NJA655437:NJD655439 NSW655437:NSZ655439 OCS655437:OCV655439 OMO655437:OMR655439 OWK655437:OWN655439 PGG655437:PGJ655439 PQC655437:PQF655439 PZY655437:QAB655439 QJU655437:QJX655439 QTQ655437:QTT655439 RDM655437:RDP655439 RNI655437:RNL655439 RXE655437:RXH655439 SHA655437:SHD655439 SQW655437:SQZ655439 TAS655437:TAV655439 TKO655437:TKR655439 TUK655437:TUN655439 UEG655437:UEJ655439 UOC655437:UOF655439 UXY655437:UYB655439 VHU655437:VHX655439 VRQ655437:VRT655439 WBM655437:WBP655439 WLI655437:WLL655439 WVE655437:WVH655439 L720973:P720975 IS720973:IV720975 SO720973:SR720975 ACK720973:ACN720975 AMG720973:AMJ720975 AWC720973:AWF720975 BFY720973:BGB720975 BPU720973:BPX720975 BZQ720973:BZT720975 CJM720973:CJP720975 CTI720973:CTL720975 DDE720973:DDH720975 DNA720973:DND720975 DWW720973:DWZ720975 EGS720973:EGV720975 EQO720973:EQR720975 FAK720973:FAN720975 FKG720973:FKJ720975 FUC720973:FUF720975 GDY720973:GEB720975 GNU720973:GNX720975 GXQ720973:GXT720975 HHM720973:HHP720975 HRI720973:HRL720975 IBE720973:IBH720975 ILA720973:ILD720975 IUW720973:IUZ720975 JES720973:JEV720975 JOO720973:JOR720975 JYK720973:JYN720975 KIG720973:KIJ720975 KSC720973:KSF720975 LBY720973:LCB720975 LLU720973:LLX720975 LVQ720973:LVT720975 MFM720973:MFP720975 MPI720973:MPL720975 MZE720973:MZH720975 NJA720973:NJD720975 NSW720973:NSZ720975 OCS720973:OCV720975 OMO720973:OMR720975 OWK720973:OWN720975 PGG720973:PGJ720975 PQC720973:PQF720975 PZY720973:QAB720975 QJU720973:QJX720975 QTQ720973:QTT720975 RDM720973:RDP720975 RNI720973:RNL720975 RXE720973:RXH720975 SHA720973:SHD720975 SQW720973:SQZ720975 TAS720973:TAV720975 TKO720973:TKR720975 TUK720973:TUN720975 UEG720973:UEJ720975 UOC720973:UOF720975 UXY720973:UYB720975 VHU720973:VHX720975 VRQ720973:VRT720975 WBM720973:WBP720975 WLI720973:WLL720975 WVE720973:WVH720975 L786509:P786511 IS786509:IV786511 SO786509:SR786511 ACK786509:ACN786511 AMG786509:AMJ786511 AWC786509:AWF786511 BFY786509:BGB786511 BPU786509:BPX786511 BZQ786509:BZT786511 CJM786509:CJP786511 CTI786509:CTL786511 DDE786509:DDH786511 DNA786509:DND786511 DWW786509:DWZ786511 EGS786509:EGV786511 EQO786509:EQR786511 FAK786509:FAN786511 FKG786509:FKJ786511 FUC786509:FUF786511 GDY786509:GEB786511 GNU786509:GNX786511 GXQ786509:GXT786511 HHM786509:HHP786511 HRI786509:HRL786511 IBE786509:IBH786511 ILA786509:ILD786511 IUW786509:IUZ786511 JES786509:JEV786511 JOO786509:JOR786511 JYK786509:JYN786511 KIG786509:KIJ786511 KSC786509:KSF786511 LBY786509:LCB786511 LLU786509:LLX786511 LVQ786509:LVT786511 MFM786509:MFP786511 MPI786509:MPL786511 MZE786509:MZH786511 NJA786509:NJD786511 NSW786509:NSZ786511 OCS786509:OCV786511 OMO786509:OMR786511 OWK786509:OWN786511 PGG786509:PGJ786511 PQC786509:PQF786511 PZY786509:QAB786511 QJU786509:QJX786511 QTQ786509:QTT786511 RDM786509:RDP786511 RNI786509:RNL786511 RXE786509:RXH786511 SHA786509:SHD786511 SQW786509:SQZ786511 TAS786509:TAV786511 TKO786509:TKR786511 TUK786509:TUN786511 UEG786509:UEJ786511 UOC786509:UOF786511 UXY786509:UYB786511 VHU786509:VHX786511 VRQ786509:VRT786511 WBM786509:WBP786511 WLI786509:WLL786511 WVE786509:WVH786511 L852045:P852047 IS852045:IV852047 SO852045:SR852047 ACK852045:ACN852047 AMG852045:AMJ852047 AWC852045:AWF852047 BFY852045:BGB852047 BPU852045:BPX852047 BZQ852045:BZT852047 CJM852045:CJP852047 CTI852045:CTL852047 DDE852045:DDH852047 DNA852045:DND852047 DWW852045:DWZ852047 EGS852045:EGV852047 EQO852045:EQR852047 FAK852045:FAN852047 FKG852045:FKJ852047 FUC852045:FUF852047 GDY852045:GEB852047 GNU852045:GNX852047 GXQ852045:GXT852047 HHM852045:HHP852047 HRI852045:HRL852047 IBE852045:IBH852047 ILA852045:ILD852047 IUW852045:IUZ852047 JES852045:JEV852047 JOO852045:JOR852047 JYK852045:JYN852047 KIG852045:KIJ852047 KSC852045:KSF852047 LBY852045:LCB852047 LLU852045:LLX852047 LVQ852045:LVT852047 MFM852045:MFP852047 MPI852045:MPL852047 MZE852045:MZH852047 NJA852045:NJD852047 NSW852045:NSZ852047 OCS852045:OCV852047 OMO852045:OMR852047 OWK852045:OWN852047 PGG852045:PGJ852047 PQC852045:PQF852047 PZY852045:QAB852047 QJU852045:QJX852047 QTQ852045:QTT852047 RDM852045:RDP852047 RNI852045:RNL852047 RXE852045:RXH852047 SHA852045:SHD852047 SQW852045:SQZ852047 TAS852045:TAV852047 TKO852045:TKR852047 TUK852045:TUN852047 UEG852045:UEJ852047 UOC852045:UOF852047 UXY852045:UYB852047 VHU852045:VHX852047 VRQ852045:VRT852047 WBM852045:WBP852047 WLI852045:WLL852047 WVE852045:WVH852047 L917581:P917583 IS917581:IV917583 SO917581:SR917583 ACK917581:ACN917583 AMG917581:AMJ917583 AWC917581:AWF917583 BFY917581:BGB917583 BPU917581:BPX917583 BZQ917581:BZT917583 CJM917581:CJP917583 CTI917581:CTL917583 DDE917581:DDH917583 DNA917581:DND917583 DWW917581:DWZ917583 EGS917581:EGV917583 EQO917581:EQR917583 FAK917581:FAN917583 FKG917581:FKJ917583 FUC917581:FUF917583 GDY917581:GEB917583 GNU917581:GNX917583 GXQ917581:GXT917583 HHM917581:HHP917583 HRI917581:HRL917583 IBE917581:IBH917583 ILA917581:ILD917583 IUW917581:IUZ917583 JES917581:JEV917583 JOO917581:JOR917583 JYK917581:JYN917583 KIG917581:KIJ917583 KSC917581:KSF917583 LBY917581:LCB917583 LLU917581:LLX917583 LVQ917581:LVT917583 MFM917581:MFP917583 MPI917581:MPL917583 MZE917581:MZH917583 NJA917581:NJD917583 NSW917581:NSZ917583 OCS917581:OCV917583 OMO917581:OMR917583 OWK917581:OWN917583 PGG917581:PGJ917583 PQC917581:PQF917583 PZY917581:QAB917583 QJU917581:QJX917583 QTQ917581:QTT917583 RDM917581:RDP917583 RNI917581:RNL917583 RXE917581:RXH917583 SHA917581:SHD917583 SQW917581:SQZ917583 TAS917581:TAV917583 TKO917581:TKR917583 TUK917581:TUN917583 UEG917581:UEJ917583 UOC917581:UOF917583 UXY917581:UYB917583 VHU917581:VHX917583 VRQ917581:VRT917583 WBM917581:WBP917583 WLI917581:WLL917583 WVE917581:WVH917583 L983117:P983119 IS983117:IV983119 SO983117:SR983119 ACK983117:ACN983119 AMG983117:AMJ983119 AWC983117:AWF983119 BFY983117:BGB983119 BPU983117:BPX983119 BZQ983117:BZT983119 CJM983117:CJP983119 CTI983117:CTL983119 DDE983117:DDH983119 DNA983117:DND983119 DWW983117:DWZ983119 EGS983117:EGV983119 EQO983117:EQR983119 FAK983117:FAN983119 FKG983117:FKJ983119 FUC983117:FUF983119 GDY983117:GEB983119 GNU983117:GNX983119 GXQ983117:GXT983119 HHM983117:HHP983119 HRI983117:HRL983119 IBE983117:IBH983119 ILA983117:ILD983119 IUW983117:IUZ983119 JES983117:JEV983119 JOO983117:JOR983119 JYK983117:JYN983119 KIG983117:KIJ983119 KSC983117:KSF983119 LBY983117:LCB983119 LLU983117:LLX983119 LVQ983117:LVT983119 MFM983117:MFP983119 MPI983117:MPL983119 MZE983117:MZH983119 NJA983117:NJD983119 NSW983117:NSZ983119 OCS983117:OCV983119 OMO983117:OMR983119 OWK983117:OWN983119 PGG983117:PGJ983119 PQC983117:PQF983119 PZY983117:QAB983119 QJU983117:QJX983119 QTQ983117:QTT983119 RDM983117:RDP983119 RNI983117:RNL983119 RXE983117:RXH983119 SHA983117:SHD983119 SQW983117:SQZ983119 TAS983117:TAV983119 TKO983117:TKR983119 TUK983117:TUN983119 UEG983117:UEJ983119 UOC983117:UOF983119 UXY983117:UYB983119 VHU983117:VHX983119 VRQ983117:VRT983119 WBM983117:WBP983119 WLI983117:WLL983119 WVE983117:WVH983119 IR65:IV81 SN65:SR81 ACJ65:ACN81 AMF65:AMJ81 AWB65:AWF81 BFX65:BGB81 BPT65:BPX81 BZP65:BZT81 CJL65:CJP81 CTH65:CTL81 DDD65:DDH81 DMZ65:DND81 DWV65:DWZ81 EGR65:EGV81 EQN65:EQR81 FAJ65:FAN81 FKF65:FKJ81 FUB65:FUF81 GDX65:GEB81 GNT65:GNX81 GXP65:GXT81 HHL65:HHP81 HRH65:HRL81 IBD65:IBH81 IKZ65:ILD81 IUV65:IUZ81 JER65:JEV81 JON65:JOR81 JYJ65:JYN81 KIF65:KIJ81 KSB65:KSF81 LBX65:LCB81 LLT65:LLX81 LVP65:LVT81 MFL65:MFP81 MPH65:MPL81 MZD65:MZH81 NIZ65:NJD81 NSV65:NSZ81 OCR65:OCV81 OMN65:OMR81 OWJ65:OWN81 PGF65:PGJ81 PQB65:PQF81 PZX65:QAB81 QJT65:QJX81 QTP65:QTT81 RDL65:RDP81 RNH65:RNL81 RXD65:RXH81 SGZ65:SHD81 SQV65:SQZ81 TAR65:TAV81 TKN65:TKR81 TUJ65:TUN81 UEF65:UEJ81 UOB65:UOF81 UXX65:UYB81 VHT65:VHX81 VRP65:VRT81 WBL65:WBP81 WLH65:WLL81 WVD65:WVH81 K65603:P65608 IR65603:IV65608 SN65603:SR65608 ACJ65603:ACN65608 AMF65603:AMJ65608 AWB65603:AWF65608 BFX65603:BGB65608 BPT65603:BPX65608 BZP65603:BZT65608 CJL65603:CJP65608 CTH65603:CTL65608 DDD65603:DDH65608 DMZ65603:DND65608 DWV65603:DWZ65608 EGR65603:EGV65608 EQN65603:EQR65608 FAJ65603:FAN65608 FKF65603:FKJ65608 FUB65603:FUF65608 GDX65603:GEB65608 GNT65603:GNX65608 GXP65603:GXT65608 HHL65603:HHP65608 HRH65603:HRL65608 IBD65603:IBH65608 IKZ65603:ILD65608 IUV65603:IUZ65608 JER65603:JEV65608 JON65603:JOR65608 JYJ65603:JYN65608 KIF65603:KIJ65608 KSB65603:KSF65608 LBX65603:LCB65608 LLT65603:LLX65608 LVP65603:LVT65608 MFL65603:MFP65608 MPH65603:MPL65608 MZD65603:MZH65608 NIZ65603:NJD65608 NSV65603:NSZ65608 OCR65603:OCV65608 OMN65603:OMR65608 OWJ65603:OWN65608 PGF65603:PGJ65608 PQB65603:PQF65608 PZX65603:QAB65608 QJT65603:QJX65608 QTP65603:QTT65608 RDL65603:RDP65608 RNH65603:RNL65608 RXD65603:RXH65608 SGZ65603:SHD65608 SQV65603:SQZ65608 TAR65603:TAV65608 TKN65603:TKR65608 TUJ65603:TUN65608 UEF65603:UEJ65608 UOB65603:UOF65608 UXX65603:UYB65608 VHT65603:VHX65608 VRP65603:VRT65608 WBL65603:WBP65608 WLH65603:WLL65608 WVD65603:WVH65608 K131139:P131144 IR131139:IV131144 SN131139:SR131144 ACJ131139:ACN131144 AMF131139:AMJ131144 AWB131139:AWF131144 BFX131139:BGB131144 BPT131139:BPX131144 BZP131139:BZT131144 CJL131139:CJP131144 CTH131139:CTL131144 DDD131139:DDH131144 DMZ131139:DND131144 DWV131139:DWZ131144 EGR131139:EGV131144 EQN131139:EQR131144 FAJ131139:FAN131144 FKF131139:FKJ131144 FUB131139:FUF131144 GDX131139:GEB131144 GNT131139:GNX131144 GXP131139:GXT131144 HHL131139:HHP131144 HRH131139:HRL131144 IBD131139:IBH131144 IKZ131139:ILD131144 IUV131139:IUZ131144 JER131139:JEV131144 JON131139:JOR131144 JYJ131139:JYN131144 KIF131139:KIJ131144 KSB131139:KSF131144 LBX131139:LCB131144 LLT131139:LLX131144 LVP131139:LVT131144 MFL131139:MFP131144 MPH131139:MPL131144 MZD131139:MZH131144 NIZ131139:NJD131144 NSV131139:NSZ131144 OCR131139:OCV131144 OMN131139:OMR131144 OWJ131139:OWN131144 PGF131139:PGJ131144 PQB131139:PQF131144 PZX131139:QAB131144 QJT131139:QJX131144 QTP131139:QTT131144 RDL131139:RDP131144 RNH131139:RNL131144 RXD131139:RXH131144 SGZ131139:SHD131144 SQV131139:SQZ131144 TAR131139:TAV131144 TKN131139:TKR131144 TUJ131139:TUN131144 UEF131139:UEJ131144 UOB131139:UOF131144 UXX131139:UYB131144 VHT131139:VHX131144 VRP131139:VRT131144 WBL131139:WBP131144 WLH131139:WLL131144 WVD131139:WVH131144 K196675:P196680 IR196675:IV196680 SN196675:SR196680 ACJ196675:ACN196680 AMF196675:AMJ196680 AWB196675:AWF196680 BFX196675:BGB196680 BPT196675:BPX196680 BZP196675:BZT196680 CJL196675:CJP196680 CTH196675:CTL196680 DDD196675:DDH196680 DMZ196675:DND196680 DWV196675:DWZ196680 EGR196675:EGV196680 EQN196675:EQR196680 FAJ196675:FAN196680 FKF196675:FKJ196680 FUB196675:FUF196680 GDX196675:GEB196680 GNT196675:GNX196680 GXP196675:GXT196680 HHL196675:HHP196680 HRH196675:HRL196680 IBD196675:IBH196680 IKZ196675:ILD196680 IUV196675:IUZ196680 JER196675:JEV196680 JON196675:JOR196680 JYJ196675:JYN196680 KIF196675:KIJ196680 KSB196675:KSF196680 LBX196675:LCB196680 LLT196675:LLX196680 LVP196675:LVT196680 MFL196675:MFP196680 MPH196675:MPL196680 MZD196675:MZH196680 NIZ196675:NJD196680 NSV196675:NSZ196680 OCR196675:OCV196680 OMN196675:OMR196680 OWJ196675:OWN196680 PGF196675:PGJ196680 PQB196675:PQF196680 PZX196675:QAB196680 QJT196675:QJX196680 QTP196675:QTT196680 RDL196675:RDP196680 RNH196675:RNL196680 RXD196675:RXH196680 SGZ196675:SHD196680 SQV196675:SQZ196680 TAR196675:TAV196680 TKN196675:TKR196680 TUJ196675:TUN196680 UEF196675:UEJ196680 UOB196675:UOF196680 UXX196675:UYB196680 VHT196675:VHX196680 VRP196675:VRT196680 WBL196675:WBP196680 WLH196675:WLL196680 WVD196675:WVH196680 K262211:P262216 IR262211:IV262216 SN262211:SR262216 ACJ262211:ACN262216 AMF262211:AMJ262216 AWB262211:AWF262216 BFX262211:BGB262216 BPT262211:BPX262216 BZP262211:BZT262216 CJL262211:CJP262216 CTH262211:CTL262216 DDD262211:DDH262216 DMZ262211:DND262216 DWV262211:DWZ262216 EGR262211:EGV262216 EQN262211:EQR262216 FAJ262211:FAN262216 FKF262211:FKJ262216 FUB262211:FUF262216 GDX262211:GEB262216 GNT262211:GNX262216 GXP262211:GXT262216 HHL262211:HHP262216 HRH262211:HRL262216 IBD262211:IBH262216 IKZ262211:ILD262216 IUV262211:IUZ262216 JER262211:JEV262216 JON262211:JOR262216 JYJ262211:JYN262216 KIF262211:KIJ262216 KSB262211:KSF262216 LBX262211:LCB262216 LLT262211:LLX262216 LVP262211:LVT262216 MFL262211:MFP262216 MPH262211:MPL262216 MZD262211:MZH262216 NIZ262211:NJD262216 NSV262211:NSZ262216 OCR262211:OCV262216 OMN262211:OMR262216 OWJ262211:OWN262216 PGF262211:PGJ262216 PQB262211:PQF262216 PZX262211:QAB262216 QJT262211:QJX262216 QTP262211:QTT262216 RDL262211:RDP262216 RNH262211:RNL262216 RXD262211:RXH262216 SGZ262211:SHD262216 SQV262211:SQZ262216 TAR262211:TAV262216 TKN262211:TKR262216 TUJ262211:TUN262216 UEF262211:UEJ262216 UOB262211:UOF262216 UXX262211:UYB262216 VHT262211:VHX262216 VRP262211:VRT262216 WBL262211:WBP262216 WLH262211:WLL262216 WVD262211:WVH262216 K327747:P327752 IR327747:IV327752 SN327747:SR327752 ACJ327747:ACN327752 AMF327747:AMJ327752 AWB327747:AWF327752 BFX327747:BGB327752 BPT327747:BPX327752 BZP327747:BZT327752 CJL327747:CJP327752 CTH327747:CTL327752 DDD327747:DDH327752 DMZ327747:DND327752 DWV327747:DWZ327752 EGR327747:EGV327752 EQN327747:EQR327752 FAJ327747:FAN327752 FKF327747:FKJ327752 FUB327747:FUF327752 GDX327747:GEB327752 GNT327747:GNX327752 GXP327747:GXT327752 HHL327747:HHP327752 HRH327747:HRL327752 IBD327747:IBH327752 IKZ327747:ILD327752 IUV327747:IUZ327752 JER327747:JEV327752 JON327747:JOR327752 JYJ327747:JYN327752 KIF327747:KIJ327752 KSB327747:KSF327752 LBX327747:LCB327752 LLT327747:LLX327752 LVP327747:LVT327752 MFL327747:MFP327752 MPH327747:MPL327752 MZD327747:MZH327752 NIZ327747:NJD327752 NSV327747:NSZ327752 OCR327747:OCV327752 OMN327747:OMR327752 OWJ327747:OWN327752 PGF327747:PGJ327752 PQB327747:PQF327752 PZX327747:QAB327752 QJT327747:QJX327752 QTP327747:QTT327752 RDL327747:RDP327752 RNH327747:RNL327752 RXD327747:RXH327752 SGZ327747:SHD327752 SQV327747:SQZ327752 TAR327747:TAV327752 TKN327747:TKR327752 TUJ327747:TUN327752 UEF327747:UEJ327752 UOB327747:UOF327752 UXX327747:UYB327752 VHT327747:VHX327752 VRP327747:VRT327752 WBL327747:WBP327752 WLH327747:WLL327752 WVD327747:WVH327752 K393283:P393288 IR393283:IV393288 SN393283:SR393288 ACJ393283:ACN393288 AMF393283:AMJ393288 AWB393283:AWF393288 BFX393283:BGB393288 BPT393283:BPX393288 BZP393283:BZT393288 CJL393283:CJP393288 CTH393283:CTL393288 DDD393283:DDH393288 DMZ393283:DND393288 DWV393283:DWZ393288 EGR393283:EGV393288 EQN393283:EQR393288 FAJ393283:FAN393288 FKF393283:FKJ393288 FUB393283:FUF393288 GDX393283:GEB393288 GNT393283:GNX393288 GXP393283:GXT393288 HHL393283:HHP393288 HRH393283:HRL393288 IBD393283:IBH393288 IKZ393283:ILD393288 IUV393283:IUZ393288 JER393283:JEV393288 JON393283:JOR393288 JYJ393283:JYN393288 KIF393283:KIJ393288 KSB393283:KSF393288 LBX393283:LCB393288 LLT393283:LLX393288 LVP393283:LVT393288 MFL393283:MFP393288 MPH393283:MPL393288 MZD393283:MZH393288 NIZ393283:NJD393288 NSV393283:NSZ393288 OCR393283:OCV393288 OMN393283:OMR393288 OWJ393283:OWN393288 PGF393283:PGJ393288 PQB393283:PQF393288 PZX393283:QAB393288 QJT393283:QJX393288 QTP393283:QTT393288 RDL393283:RDP393288 RNH393283:RNL393288 RXD393283:RXH393288 SGZ393283:SHD393288 SQV393283:SQZ393288 TAR393283:TAV393288 TKN393283:TKR393288 TUJ393283:TUN393288 UEF393283:UEJ393288 UOB393283:UOF393288 UXX393283:UYB393288 VHT393283:VHX393288 VRP393283:VRT393288 WBL393283:WBP393288 WLH393283:WLL393288 WVD393283:WVH393288 K458819:P458824 IR458819:IV458824 SN458819:SR458824 ACJ458819:ACN458824 AMF458819:AMJ458824 AWB458819:AWF458824 BFX458819:BGB458824 BPT458819:BPX458824 BZP458819:BZT458824 CJL458819:CJP458824 CTH458819:CTL458824 DDD458819:DDH458824 DMZ458819:DND458824 DWV458819:DWZ458824 EGR458819:EGV458824 EQN458819:EQR458824 FAJ458819:FAN458824 FKF458819:FKJ458824 FUB458819:FUF458824 GDX458819:GEB458824 GNT458819:GNX458824 GXP458819:GXT458824 HHL458819:HHP458824 HRH458819:HRL458824 IBD458819:IBH458824 IKZ458819:ILD458824 IUV458819:IUZ458824 JER458819:JEV458824 JON458819:JOR458824 JYJ458819:JYN458824 KIF458819:KIJ458824 KSB458819:KSF458824 LBX458819:LCB458824 LLT458819:LLX458824 LVP458819:LVT458824 MFL458819:MFP458824 MPH458819:MPL458824 MZD458819:MZH458824 NIZ458819:NJD458824 NSV458819:NSZ458824 OCR458819:OCV458824 OMN458819:OMR458824 OWJ458819:OWN458824 PGF458819:PGJ458824 PQB458819:PQF458824 PZX458819:QAB458824 QJT458819:QJX458824 QTP458819:QTT458824 RDL458819:RDP458824 RNH458819:RNL458824 RXD458819:RXH458824 SGZ458819:SHD458824 SQV458819:SQZ458824 TAR458819:TAV458824 TKN458819:TKR458824 TUJ458819:TUN458824 UEF458819:UEJ458824 UOB458819:UOF458824 UXX458819:UYB458824 VHT458819:VHX458824 VRP458819:VRT458824 WBL458819:WBP458824 WLH458819:WLL458824 WVD458819:WVH458824 K524355:P524360 IR524355:IV524360 SN524355:SR524360 ACJ524355:ACN524360 AMF524355:AMJ524360 AWB524355:AWF524360 BFX524355:BGB524360 BPT524355:BPX524360 BZP524355:BZT524360 CJL524355:CJP524360 CTH524355:CTL524360 DDD524355:DDH524360 DMZ524355:DND524360 DWV524355:DWZ524360 EGR524355:EGV524360 EQN524355:EQR524360 FAJ524355:FAN524360 FKF524355:FKJ524360 FUB524355:FUF524360 GDX524355:GEB524360 GNT524355:GNX524360 GXP524355:GXT524360 HHL524355:HHP524360 HRH524355:HRL524360 IBD524355:IBH524360 IKZ524355:ILD524360 IUV524355:IUZ524360 JER524355:JEV524360 JON524355:JOR524360 JYJ524355:JYN524360 KIF524355:KIJ524360 KSB524355:KSF524360 LBX524355:LCB524360 LLT524355:LLX524360 LVP524355:LVT524360 MFL524355:MFP524360 MPH524355:MPL524360 MZD524355:MZH524360 NIZ524355:NJD524360 NSV524355:NSZ524360 OCR524355:OCV524360 OMN524355:OMR524360 OWJ524355:OWN524360 PGF524355:PGJ524360 PQB524355:PQF524360 PZX524355:QAB524360 QJT524355:QJX524360 QTP524355:QTT524360 RDL524355:RDP524360 RNH524355:RNL524360 RXD524355:RXH524360 SGZ524355:SHD524360 SQV524355:SQZ524360 TAR524355:TAV524360 TKN524355:TKR524360 TUJ524355:TUN524360 UEF524355:UEJ524360 UOB524355:UOF524360 UXX524355:UYB524360 VHT524355:VHX524360 VRP524355:VRT524360 WBL524355:WBP524360 WLH524355:WLL524360 WVD524355:WVH524360 K589891:P589896 IR589891:IV589896 SN589891:SR589896 ACJ589891:ACN589896 AMF589891:AMJ589896 AWB589891:AWF589896 BFX589891:BGB589896 BPT589891:BPX589896 BZP589891:BZT589896 CJL589891:CJP589896 CTH589891:CTL589896 DDD589891:DDH589896 DMZ589891:DND589896 DWV589891:DWZ589896 EGR589891:EGV589896 EQN589891:EQR589896 FAJ589891:FAN589896 FKF589891:FKJ589896 FUB589891:FUF589896 GDX589891:GEB589896 GNT589891:GNX589896 GXP589891:GXT589896 HHL589891:HHP589896 HRH589891:HRL589896 IBD589891:IBH589896 IKZ589891:ILD589896 IUV589891:IUZ589896 JER589891:JEV589896 JON589891:JOR589896 JYJ589891:JYN589896 KIF589891:KIJ589896 KSB589891:KSF589896 LBX589891:LCB589896 LLT589891:LLX589896 LVP589891:LVT589896 MFL589891:MFP589896 MPH589891:MPL589896 MZD589891:MZH589896 NIZ589891:NJD589896 NSV589891:NSZ589896 OCR589891:OCV589896 OMN589891:OMR589896 OWJ589891:OWN589896 PGF589891:PGJ589896 PQB589891:PQF589896 PZX589891:QAB589896 QJT589891:QJX589896 QTP589891:QTT589896 RDL589891:RDP589896 RNH589891:RNL589896 RXD589891:RXH589896 SGZ589891:SHD589896 SQV589891:SQZ589896 TAR589891:TAV589896 TKN589891:TKR589896 TUJ589891:TUN589896 UEF589891:UEJ589896 UOB589891:UOF589896 UXX589891:UYB589896 VHT589891:VHX589896 VRP589891:VRT589896 WBL589891:WBP589896 WLH589891:WLL589896 WVD589891:WVH589896 K655427:P655432 IR655427:IV655432 SN655427:SR655432 ACJ655427:ACN655432 AMF655427:AMJ655432 AWB655427:AWF655432 BFX655427:BGB655432 BPT655427:BPX655432 BZP655427:BZT655432 CJL655427:CJP655432 CTH655427:CTL655432 DDD655427:DDH655432 DMZ655427:DND655432 DWV655427:DWZ655432 EGR655427:EGV655432 EQN655427:EQR655432 FAJ655427:FAN655432 FKF655427:FKJ655432 FUB655427:FUF655432 GDX655427:GEB655432 GNT655427:GNX655432 GXP655427:GXT655432 HHL655427:HHP655432 HRH655427:HRL655432 IBD655427:IBH655432 IKZ655427:ILD655432 IUV655427:IUZ655432 JER655427:JEV655432 JON655427:JOR655432 JYJ655427:JYN655432 KIF655427:KIJ655432 KSB655427:KSF655432 LBX655427:LCB655432 LLT655427:LLX655432 LVP655427:LVT655432 MFL655427:MFP655432 MPH655427:MPL655432 MZD655427:MZH655432 NIZ655427:NJD655432 NSV655427:NSZ655432 OCR655427:OCV655432 OMN655427:OMR655432 OWJ655427:OWN655432 PGF655427:PGJ655432 PQB655427:PQF655432 PZX655427:QAB655432 QJT655427:QJX655432 QTP655427:QTT655432 RDL655427:RDP655432 RNH655427:RNL655432 RXD655427:RXH655432 SGZ655427:SHD655432 SQV655427:SQZ655432 TAR655427:TAV655432 TKN655427:TKR655432 TUJ655427:TUN655432 UEF655427:UEJ655432 UOB655427:UOF655432 UXX655427:UYB655432 VHT655427:VHX655432 VRP655427:VRT655432 WBL655427:WBP655432 WLH655427:WLL655432 WVD655427:WVH655432 K720963:P720968 IR720963:IV720968 SN720963:SR720968 ACJ720963:ACN720968 AMF720963:AMJ720968 AWB720963:AWF720968 BFX720963:BGB720968 BPT720963:BPX720968 BZP720963:BZT720968 CJL720963:CJP720968 CTH720963:CTL720968 DDD720963:DDH720968 DMZ720963:DND720968 DWV720963:DWZ720968 EGR720963:EGV720968 EQN720963:EQR720968 FAJ720963:FAN720968 FKF720963:FKJ720968 FUB720963:FUF720968 GDX720963:GEB720968 GNT720963:GNX720968 GXP720963:GXT720968 HHL720963:HHP720968 HRH720963:HRL720968 IBD720963:IBH720968 IKZ720963:ILD720968 IUV720963:IUZ720968 JER720963:JEV720968 JON720963:JOR720968 JYJ720963:JYN720968 KIF720963:KIJ720968 KSB720963:KSF720968 LBX720963:LCB720968 LLT720963:LLX720968 LVP720963:LVT720968 MFL720963:MFP720968 MPH720963:MPL720968 MZD720963:MZH720968 NIZ720963:NJD720968 NSV720963:NSZ720968 OCR720963:OCV720968 OMN720963:OMR720968 OWJ720963:OWN720968 PGF720963:PGJ720968 PQB720963:PQF720968 PZX720963:QAB720968 QJT720963:QJX720968 QTP720963:QTT720968 RDL720963:RDP720968 RNH720963:RNL720968 RXD720963:RXH720968 SGZ720963:SHD720968 SQV720963:SQZ720968 TAR720963:TAV720968 TKN720963:TKR720968 TUJ720963:TUN720968 UEF720963:UEJ720968 UOB720963:UOF720968 UXX720963:UYB720968 VHT720963:VHX720968 VRP720963:VRT720968 WBL720963:WBP720968 WLH720963:WLL720968 WVD720963:WVH720968 K786499:P786504 IR786499:IV786504 SN786499:SR786504 ACJ786499:ACN786504 AMF786499:AMJ786504 AWB786499:AWF786504 BFX786499:BGB786504 BPT786499:BPX786504 BZP786499:BZT786504 CJL786499:CJP786504 CTH786499:CTL786504 DDD786499:DDH786504 DMZ786499:DND786504 DWV786499:DWZ786504 EGR786499:EGV786504 EQN786499:EQR786504 FAJ786499:FAN786504 FKF786499:FKJ786504 FUB786499:FUF786504 GDX786499:GEB786504 GNT786499:GNX786504 GXP786499:GXT786504 HHL786499:HHP786504 HRH786499:HRL786504 IBD786499:IBH786504 IKZ786499:ILD786504 IUV786499:IUZ786504 JER786499:JEV786504 JON786499:JOR786504 JYJ786499:JYN786504 KIF786499:KIJ786504 KSB786499:KSF786504 LBX786499:LCB786504 LLT786499:LLX786504 LVP786499:LVT786504 MFL786499:MFP786504 MPH786499:MPL786504 MZD786499:MZH786504 NIZ786499:NJD786504 NSV786499:NSZ786504 OCR786499:OCV786504 OMN786499:OMR786504 OWJ786499:OWN786504 PGF786499:PGJ786504 PQB786499:PQF786504 PZX786499:QAB786504 QJT786499:QJX786504 QTP786499:QTT786504 RDL786499:RDP786504 RNH786499:RNL786504 RXD786499:RXH786504 SGZ786499:SHD786504 SQV786499:SQZ786504 TAR786499:TAV786504 TKN786499:TKR786504 TUJ786499:TUN786504 UEF786499:UEJ786504 UOB786499:UOF786504 UXX786499:UYB786504 VHT786499:VHX786504 VRP786499:VRT786504 WBL786499:WBP786504 WLH786499:WLL786504 WVD786499:WVH786504 K852035:P852040 IR852035:IV852040 SN852035:SR852040 ACJ852035:ACN852040 AMF852035:AMJ852040 AWB852035:AWF852040 BFX852035:BGB852040 BPT852035:BPX852040 BZP852035:BZT852040 CJL852035:CJP852040 CTH852035:CTL852040 DDD852035:DDH852040 DMZ852035:DND852040 DWV852035:DWZ852040 EGR852035:EGV852040 EQN852035:EQR852040 FAJ852035:FAN852040 FKF852035:FKJ852040 FUB852035:FUF852040 GDX852035:GEB852040 GNT852035:GNX852040 GXP852035:GXT852040 HHL852035:HHP852040 HRH852035:HRL852040 IBD852035:IBH852040 IKZ852035:ILD852040 IUV852035:IUZ852040 JER852035:JEV852040 JON852035:JOR852040 JYJ852035:JYN852040 KIF852035:KIJ852040 KSB852035:KSF852040 LBX852035:LCB852040 LLT852035:LLX852040 LVP852035:LVT852040 MFL852035:MFP852040 MPH852035:MPL852040 MZD852035:MZH852040 NIZ852035:NJD852040 NSV852035:NSZ852040 OCR852035:OCV852040 OMN852035:OMR852040 OWJ852035:OWN852040 PGF852035:PGJ852040 PQB852035:PQF852040 PZX852035:QAB852040 QJT852035:QJX852040 QTP852035:QTT852040 RDL852035:RDP852040 RNH852035:RNL852040 RXD852035:RXH852040 SGZ852035:SHD852040 SQV852035:SQZ852040 TAR852035:TAV852040 TKN852035:TKR852040 TUJ852035:TUN852040 UEF852035:UEJ852040 UOB852035:UOF852040 UXX852035:UYB852040 VHT852035:VHX852040 VRP852035:VRT852040 WBL852035:WBP852040 WLH852035:WLL852040 WVD852035:WVH852040 K917571:P917576 IR917571:IV917576 SN917571:SR917576 ACJ917571:ACN917576 AMF917571:AMJ917576 AWB917571:AWF917576 BFX917571:BGB917576 BPT917571:BPX917576 BZP917571:BZT917576 CJL917571:CJP917576 CTH917571:CTL917576 DDD917571:DDH917576 DMZ917571:DND917576 DWV917571:DWZ917576 EGR917571:EGV917576 EQN917571:EQR917576 FAJ917571:FAN917576 FKF917571:FKJ917576 FUB917571:FUF917576 GDX917571:GEB917576 GNT917571:GNX917576 GXP917571:GXT917576 HHL917571:HHP917576 HRH917571:HRL917576 IBD917571:IBH917576 IKZ917571:ILD917576 IUV917571:IUZ917576 JER917571:JEV917576 JON917571:JOR917576 JYJ917571:JYN917576 KIF917571:KIJ917576 KSB917571:KSF917576 LBX917571:LCB917576 LLT917571:LLX917576 LVP917571:LVT917576 MFL917571:MFP917576 MPH917571:MPL917576 MZD917571:MZH917576 NIZ917571:NJD917576 NSV917571:NSZ917576 OCR917571:OCV917576 OMN917571:OMR917576 OWJ917571:OWN917576 PGF917571:PGJ917576 PQB917571:PQF917576 PZX917571:QAB917576 QJT917571:QJX917576 QTP917571:QTT917576 RDL917571:RDP917576 RNH917571:RNL917576 RXD917571:RXH917576 SGZ917571:SHD917576 SQV917571:SQZ917576 TAR917571:TAV917576 TKN917571:TKR917576 TUJ917571:TUN917576 UEF917571:UEJ917576 UOB917571:UOF917576 UXX917571:UYB917576 VHT917571:VHX917576 VRP917571:VRT917576 WBL917571:WBP917576 WLH917571:WLL917576 WVD917571:WVH917576 K983107:P983112 IR983107:IV983112 SN983107:SR983112 ACJ983107:ACN983112 AMF983107:AMJ983112 AWB983107:AWF983112 BFX983107:BGB983112 BPT983107:BPX983112 BZP983107:BZT983112 CJL983107:CJP983112 CTH983107:CTL983112 DDD983107:DDH983112 DMZ983107:DND983112 DWV983107:DWZ983112 EGR983107:EGV983112 EQN983107:EQR983112 FAJ983107:FAN983112 FKF983107:FKJ983112 FUB983107:FUF983112 GDX983107:GEB983112 GNT983107:GNX983112 GXP983107:GXT983112 HHL983107:HHP983112 HRH983107:HRL983112 IBD983107:IBH983112 IKZ983107:ILD983112 IUV983107:IUZ983112 JER983107:JEV983112 JON983107:JOR983112 JYJ983107:JYN983112 KIF983107:KIJ983112 KSB983107:KSF983112 LBX983107:LCB983112 LLT983107:LLX983112 LVP983107:LVT983112 MFL983107:MFP983112 MPH983107:MPL983112 MZD983107:MZH983112 NIZ983107:NJD983112 NSV983107:NSZ983112 OCR983107:OCV983112 OMN983107:OMR983112 OWJ983107:OWN983112 PGF983107:PGJ983112 PQB983107:PQF983112 PZX983107:QAB983112 QJT983107:QJX983112 QTP983107:QTT983112 RDL983107:RDP983112 RNH983107:RNL983112 RXD983107:RXH983112 SGZ983107:SHD983112 SQV983107:SQZ983112 TAR983107:TAV983112 TKN983107:TKR983112 TUJ983107:TUN983112 UEF983107:UEJ983112 UOB983107:UOF983112 UXX983107:UYB983112 VHT983107:VHX983112 VRP983107:VRT983112 WBL983107:WBP983112 WLH983107:WLL983112 WVD983107:WVH983112 JP65:JQ81 TL65:TM81 ADH65:ADI81 AND65:ANE81 AWZ65:AXA81 BGV65:BGW81 BQR65:BQS81 CAN65:CAO81 CKJ65:CKK81 CUF65:CUG81 DEB65:DEC81 DNX65:DNY81 DXT65:DXU81 EHP65:EHQ81 ERL65:ERM81 FBH65:FBI81 FLD65:FLE81 FUZ65:FVA81 GEV65:GEW81 GOR65:GOS81 GYN65:GYO81 HIJ65:HIK81 HSF65:HSG81 ICB65:ICC81 ILX65:ILY81 IVT65:IVU81 JFP65:JFQ81 JPL65:JPM81 JZH65:JZI81 KJD65:KJE81 KSZ65:KTA81 LCV65:LCW81 LMR65:LMS81 LWN65:LWO81 MGJ65:MGK81 MQF65:MQG81 NAB65:NAC81 NJX65:NJY81 NTT65:NTU81 ODP65:ODQ81 ONL65:ONM81 OXH65:OXI81 PHD65:PHE81 PQZ65:PRA81 QAV65:QAW81 QKR65:QKS81 QUN65:QUO81 REJ65:REK81 ROF65:ROG81 RYB65:RYC81 SHX65:SHY81 SRT65:SRU81 TBP65:TBQ81 TLL65:TLM81 TVH65:TVI81 UFD65:UFE81 UOZ65:UPA81 UYV65:UYW81 VIR65:VIS81 VSN65:VSO81 WCJ65:WCK81 WMF65:WMG81 WWB65:WWC81 JP65603:JQ65608 TL65603:TM65608 ADH65603:ADI65608 AND65603:ANE65608 AWZ65603:AXA65608 BGV65603:BGW65608 BQR65603:BQS65608 CAN65603:CAO65608 CKJ65603:CKK65608 CUF65603:CUG65608 DEB65603:DEC65608 DNX65603:DNY65608 DXT65603:DXU65608 EHP65603:EHQ65608 ERL65603:ERM65608 FBH65603:FBI65608 FLD65603:FLE65608 FUZ65603:FVA65608 GEV65603:GEW65608 GOR65603:GOS65608 GYN65603:GYO65608 HIJ65603:HIK65608 HSF65603:HSG65608 ICB65603:ICC65608 ILX65603:ILY65608 IVT65603:IVU65608 JFP65603:JFQ65608 JPL65603:JPM65608 JZH65603:JZI65608 KJD65603:KJE65608 KSZ65603:KTA65608 LCV65603:LCW65608 LMR65603:LMS65608 LWN65603:LWO65608 MGJ65603:MGK65608 MQF65603:MQG65608 NAB65603:NAC65608 NJX65603:NJY65608 NTT65603:NTU65608 ODP65603:ODQ65608 ONL65603:ONM65608 OXH65603:OXI65608 PHD65603:PHE65608 PQZ65603:PRA65608 QAV65603:QAW65608 QKR65603:QKS65608 QUN65603:QUO65608 REJ65603:REK65608 ROF65603:ROG65608 RYB65603:RYC65608 SHX65603:SHY65608 SRT65603:SRU65608 TBP65603:TBQ65608 TLL65603:TLM65608 TVH65603:TVI65608 UFD65603:UFE65608 UOZ65603:UPA65608 UYV65603:UYW65608 VIR65603:VIS65608 VSN65603:VSO65608 WCJ65603:WCK65608 WMF65603:WMG65608 WWB65603:WWC65608 JP131139:JQ131144 TL131139:TM131144 ADH131139:ADI131144 AND131139:ANE131144 AWZ131139:AXA131144 BGV131139:BGW131144 BQR131139:BQS131144 CAN131139:CAO131144 CKJ131139:CKK131144 CUF131139:CUG131144 DEB131139:DEC131144 DNX131139:DNY131144 DXT131139:DXU131144 EHP131139:EHQ131144 ERL131139:ERM131144 FBH131139:FBI131144 FLD131139:FLE131144 FUZ131139:FVA131144 GEV131139:GEW131144 GOR131139:GOS131144 GYN131139:GYO131144 HIJ131139:HIK131144 HSF131139:HSG131144 ICB131139:ICC131144 ILX131139:ILY131144 IVT131139:IVU131144 JFP131139:JFQ131144 JPL131139:JPM131144 JZH131139:JZI131144 KJD131139:KJE131144 KSZ131139:KTA131144 LCV131139:LCW131144 LMR131139:LMS131144 LWN131139:LWO131144 MGJ131139:MGK131144 MQF131139:MQG131144 NAB131139:NAC131144 NJX131139:NJY131144 NTT131139:NTU131144 ODP131139:ODQ131144 ONL131139:ONM131144 OXH131139:OXI131144 PHD131139:PHE131144 PQZ131139:PRA131144 QAV131139:QAW131144 QKR131139:QKS131144 QUN131139:QUO131144 REJ131139:REK131144 ROF131139:ROG131144 RYB131139:RYC131144 SHX131139:SHY131144 SRT131139:SRU131144 TBP131139:TBQ131144 TLL131139:TLM131144 TVH131139:TVI131144 UFD131139:UFE131144 UOZ131139:UPA131144 UYV131139:UYW131144 VIR131139:VIS131144 VSN131139:VSO131144 WCJ131139:WCK131144 WMF131139:WMG131144 WWB131139:WWC131144 JP196675:JQ196680 TL196675:TM196680 ADH196675:ADI196680 AND196675:ANE196680 AWZ196675:AXA196680 BGV196675:BGW196680 BQR196675:BQS196680 CAN196675:CAO196680 CKJ196675:CKK196680 CUF196675:CUG196680 DEB196675:DEC196680 DNX196675:DNY196680 DXT196675:DXU196680 EHP196675:EHQ196680 ERL196675:ERM196680 FBH196675:FBI196680 FLD196675:FLE196680 FUZ196675:FVA196680 GEV196675:GEW196680 GOR196675:GOS196680 GYN196675:GYO196680 HIJ196675:HIK196680 HSF196675:HSG196680 ICB196675:ICC196680 ILX196675:ILY196680 IVT196675:IVU196680 JFP196675:JFQ196680 JPL196675:JPM196680 JZH196675:JZI196680 KJD196675:KJE196680 KSZ196675:KTA196680 LCV196675:LCW196680 LMR196675:LMS196680 LWN196675:LWO196680 MGJ196675:MGK196680 MQF196675:MQG196680 NAB196675:NAC196680 NJX196675:NJY196680 NTT196675:NTU196680 ODP196675:ODQ196680 ONL196675:ONM196680 OXH196675:OXI196680 PHD196675:PHE196680 PQZ196675:PRA196680 QAV196675:QAW196680 QKR196675:QKS196680 QUN196675:QUO196680 REJ196675:REK196680 ROF196675:ROG196680 RYB196675:RYC196680 SHX196675:SHY196680 SRT196675:SRU196680 TBP196675:TBQ196680 TLL196675:TLM196680 TVH196675:TVI196680 UFD196675:UFE196680 UOZ196675:UPA196680 UYV196675:UYW196680 VIR196675:VIS196680 VSN196675:VSO196680 WCJ196675:WCK196680 WMF196675:WMG196680 WWB196675:WWC196680 JP262211:JQ262216 TL262211:TM262216 ADH262211:ADI262216 AND262211:ANE262216 AWZ262211:AXA262216 BGV262211:BGW262216 BQR262211:BQS262216 CAN262211:CAO262216 CKJ262211:CKK262216 CUF262211:CUG262216 DEB262211:DEC262216 DNX262211:DNY262216 DXT262211:DXU262216 EHP262211:EHQ262216 ERL262211:ERM262216 FBH262211:FBI262216 FLD262211:FLE262216 FUZ262211:FVA262216 GEV262211:GEW262216 GOR262211:GOS262216 GYN262211:GYO262216 HIJ262211:HIK262216 HSF262211:HSG262216 ICB262211:ICC262216 ILX262211:ILY262216 IVT262211:IVU262216 JFP262211:JFQ262216 JPL262211:JPM262216 JZH262211:JZI262216 KJD262211:KJE262216 KSZ262211:KTA262216 LCV262211:LCW262216 LMR262211:LMS262216 LWN262211:LWO262216 MGJ262211:MGK262216 MQF262211:MQG262216 NAB262211:NAC262216 NJX262211:NJY262216 NTT262211:NTU262216 ODP262211:ODQ262216 ONL262211:ONM262216 OXH262211:OXI262216 PHD262211:PHE262216 PQZ262211:PRA262216 QAV262211:QAW262216 QKR262211:QKS262216 QUN262211:QUO262216 REJ262211:REK262216 ROF262211:ROG262216 RYB262211:RYC262216 SHX262211:SHY262216 SRT262211:SRU262216 TBP262211:TBQ262216 TLL262211:TLM262216 TVH262211:TVI262216 UFD262211:UFE262216 UOZ262211:UPA262216 UYV262211:UYW262216 VIR262211:VIS262216 VSN262211:VSO262216 WCJ262211:WCK262216 WMF262211:WMG262216 WWB262211:WWC262216 JP327747:JQ327752 TL327747:TM327752 ADH327747:ADI327752 AND327747:ANE327752 AWZ327747:AXA327752 BGV327747:BGW327752 BQR327747:BQS327752 CAN327747:CAO327752 CKJ327747:CKK327752 CUF327747:CUG327752 DEB327747:DEC327752 DNX327747:DNY327752 DXT327747:DXU327752 EHP327747:EHQ327752 ERL327747:ERM327752 FBH327747:FBI327752 FLD327747:FLE327752 FUZ327747:FVA327752 GEV327747:GEW327752 GOR327747:GOS327752 GYN327747:GYO327752 HIJ327747:HIK327752 HSF327747:HSG327752 ICB327747:ICC327752 ILX327747:ILY327752 IVT327747:IVU327752 JFP327747:JFQ327752 JPL327747:JPM327752 JZH327747:JZI327752 KJD327747:KJE327752 KSZ327747:KTA327752 LCV327747:LCW327752 LMR327747:LMS327752 LWN327747:LWO327752 MGJ327747:MGK327752 MQF327747:MQG327752 NAB327747:NAC327752 NJX327747:NJY327752 NTT327747:NTU327752 ODP327747:ODQ327752 ONL327747:ONM327752 OXH327747:OXI327752 PHD327747:PHE327752 PQZ327747:PRA327752 QAV327747:QAW327752 QKR327747:QKS327752 QUN327747:QUO327752 REJ327747:REK327752 ROF327747:ROG327752 RYB327747:RYC327752 SHX327747:SHY327752 SRT327747:SRU327752 TBP327747:TBQ327752 TLL327747:TLM327752 TVH327747:TVI327752 UFD327747:UFE327752 UOZ327747:UPA327752 UYV327747:UYW327752 VIR327747:VIS327752 VSN327747:VSO327752 WCJ327747:WCK327752 WMF327747:WMG327752 WWB327747:WWC327752 JP393283:JQ393288 TL393283:TM393288 ADH393283:ADI393288 AND393283:ANE393288 AWZ393283:AXA393288 BGV393283:BGW393288 BQR393283:BQS393288 CAN393283:CAO393288 CKJ393283:CKK393288 CUF393283:CUG393288 DEB393283:DEC393288 DNX393283:DNY393288 DXT393283:DXU393288 EHP393283:EHQ393288 ERL393283:ERM393288 FBH393283:FBI393288 FLD393283:FLE393288 FUZ393283:FVA393288 GEV393283:GEW393288 GOR393283:GOS393288 GYN393283:GYO393288 HIJ393283:HIK393288 HSF393283:HSG393288 ICB393283:ICC393288 ILX393283:ILY393288 IVT393283:IVU393288 JFP393283:JFQ393288 JPL393283:JPM393288 JZH393283:JZI393288 KJD393283:KJE393288 KSZ393283:KTA393288 LCV393283:LCW393288 LMR393283:LMS393288 LWN393283:LWO393288 MGJ393283:MGK393288 MQF393283:MQG393288 NAB393283:NAC393288 NJX393283:NJY393288 NTT393283:NTU393288 ODP393283:ODQ393288 ONL393283:ONM393288 OXH393283:OXI393288 PHD393283:PHE393288 PQZ393283:PRA393288 QAV393283:QAW393288 QKR393283:QKS393288 QUN393283:QUO393288 REJ393283:REK393288 ROF393283:ROG393288 RYB393283:RYC393288 SHX393283:SHY393288 SRT393283:SRU393288 TBP393283:TBQ393288 TLL393283:TLM393288 TVH393283:TVI393288 UFD393283:UFE393288 UOZ393283:UPA393288 UYV393283:UYW393288 VIR393283:VIS393288 VSN393283:VSO393288 WCJ393283:WCK393288 WMF393283:WMG393288 WWB393283:WWC393288 JP458819:JQ458824 TL458819:TM458824 ADH458819:ADI458824 AND458819:ANE458824 AWZ458819:AXA458824 BGV458819:BGW458824 BQR458819:BQS458824 CAN458819:CAO458824 CKJ458819:CKK458824 CUF458819:CUG458824 DEB458819:DEC458824 DNX458819:DNY458824 DXT458819:DXU458824 EHP458819:EHQ458824 ERL458819:ERM458824 FBH458819:FBI458824 FLD458819:FLE458824 FUZ458819:FVA458824 GEV458819:GEW458824 GOR458819:GOS458824 GYN458819:GYO458824 HIJ458819:HIK458824 HSF458819:HSG458824 ICB458819:ICC458824 ILX458819:ILY458824 IVT458819:IVU458824 JFP458819:JFQ458824 JPL458819:JPM458824 JZH458819:JZI458824 KJD458819:KJE458824 KSZ458819:KTA458824 LCV458819:LCW458824 LMR458819:LMS458824 LWN458819:LWO458824 MGJ458819:MGK458824 MQF458819:MQG458824 NAB458819:NAC458824 NJX458819:NJY458824 NTT458819:NTU458824 ODP458819:ODQ458824 ONL458819:ONM458824 OXH458819:OXI458824 PHD458819:PHE458824 PQZ458819:PRA458824 QAV458819:QAW458824 QKR458819:QKS458824 QUN458819:QUO458824 REJ458819:REK458824 ROF458819:ROG458824 RYB458819:RYC458824 SHX458819:SHY458824 SRT458819:SRU458824 TBP458819:TBQ458824 TLL458819:TLM458824 TVH458819:TVI458824 UFD458819:UFE458824 UOZ458819:UPA458824 UYV458819:UYW458824 VIR458819:VIS458824 VSN458819:VSO458824 WCJ458819:WCK458824 WMF458819:WMG458824 WWB458819:WWC458824 JP524355:JQ524360 TL524355:TM524360 ADH524355:ADI524360 AND524355:ANE524360 AWZ524355:AXA524360 BGV524355:BGW524360 BQR524355:BQS524360 CAN524355:CAO524360 CKJ524355:CKK524360 CUF524355:CUG524360 DEB524355:DEC524360 DNX524355:DNY524360 DXT524355:DXU524360 EHP524355:EHQ524360 ERL524355:ERM524360 FBH524355:FBI524360 FLD524355:FLE524360 FUZ524355:FVA524360 GEV524355:GEW524360 GOR524355:GOS524360 GYN524355:GYO524360 HIJ524355:HIK524360 HSF524355:HSG524360 ICB524355:ICC524360 ILX524355:ILY524360 IVT524355:IVU524360 JFP524355:JFQ524360 JPL524355:JPM524360 JZH524355:JZI524360 KJD524355:KJE524360 KSZ524355:KTA524360 LCV524355:LCW524360 LMR524355:LMS524360 LWN524355:LWO524360 MGJ524355:MGK524360 MQF524355:MQG524360 NAB524355:NAC524360 NJX524355:NJY524360 NTT524355:NTU524360 ODP524355:ODQ524360 ONL524355:ONM524360 OXH524355:OXI524360 PHD524355:PHE524360 PQZ524355:PRA524360 QAV524355:QAW524360 QKR524355:QKS524360 QUN524355:QUO524360 REJ524355:REK524360 ROF524355:ROG524360 RYB524355:RYC524360 SHX524355:SHY524360 SRT524355:SRU524360 TBP524355:TBQ524360 TLL524355:TLM524360 TVH524355:TVI524360 UFD524355:UFE524360 UOZ524355:UPA524360 UYV524355:UYW524360 VIR524355:VIS524360 VSN524355:VSO524360 WCJ524355:WCK524360 WMF524355:WMG524360 WWB524355:WWC524360 JP589891:JQ589896 TL589891:TM589896 ADH589891:ADI589896 AND589891:ANE589896 AWZ589891:AXA589896 BGV589891:BGW589896 BQR589891:BQS589896 CAN589891:CAO589896 CKJ589891:CKK589896 CUF589891:CUG589896 DEB589891:DEC589896 DNX589891:DNY589896 DXT589891:DXU589896 EHP589891:EHQ589896 ERL589891:ERM589896 FBH589891:FBI589896 FLD589891:FLE589896 FUZ589891:FVA589896 GEV589891:GEW589896 GOR589891:GOS589896 GYN589891:GYO589896 HIJ589891:HIK589896 HSF589891:HSG589896 ICB589891:ICC589896 ILX589891:ILY589896 IVT589891:IVU589896 JFP589891:JFQ589896 JPL589891:JPM589896 JZH589891:JZI589896 KJD589891:KJE589896 KSZ589891:KTA589896 LCV589891:LCW589896 LMR589891:LMS589896 LWN589891:LWO589896 MGJ589891:MGK589896 MQF589891:MQG589896 NAB589891:NAC589896 NJX589891:NJY589896 NTT589891:NTU589896 ODP589891:ODQ589896 ONL589891:ONM589896 OXH589891:OXI589896 PHD589891:PHE589896 PQZ589891:PRA589896 QAV589891:QAW589896 QKR589891:QKS589896 QUN589891:QUO589896 REJ589891:REK589896 ROF589891:ROG589896 RYB589891:RYC589896 SHX589891:SHY589896 SRT589891:SRU589896 TBP589891:TBQ589896 TLL589891:TLM589896 TVH589891:TVI589896 UFD589891:UFE589896 UOZ589891:UPA589896 UYV589891:UYW589896 VIR589891:VIS589896 VSN589891:VSO589896 WCJ589891:WCK589896 WMF589891:WMG589896 WWB589891:WWC589896 JP655427:JQ655432 TL655427:TM655432 ADH655427:ADI655432 AND655427:ANE655432 AWZ655427:AXA655432 BGV655427:BGW655432 BQR655427:BQS655432 CAN655427:CAO655432 CKJ655427:CKK655432 CUF655427:CUG655432 DEB655427:DEC655432 DNX655427:DNY655432 DXT655427:DXU655432 EHP655427:EHQ655432 ERL655427:ERM655432 FBH655427:FBI655432 FLD655427:FLE655432 FUZ655427:FVA655432 GEV655427:GEW655432 GOR655427:GOS655432 GYN655427:GYO655432 HIJ655427:HIK655432 HSF655427:HSG655432 ICB655427:ICC655432 ILX655427:ILY655432 IVT655427:IVU655432 JFP655427:JFQ655432 JPL655427:JPM655432 JZH655427:JZI655432 KJD655427:KJE655432 KSZ655427:KTA655432 LCV655427:LCW655432 LMR655427:LMS655432 LWN655427:LWO655432 MGJ655427:MGK655432 MQF655427:MQG655432 NAB655427:NAC655432 NJX655427:NJY655432 NTT655427:NTU655432 ODP655427:ODQ655432 ONL655427:ONM655432 OXH655427:OXI655432 PHD655427:PHE655432 PQZ655427:PRA655432 QAV655427:QAW655432 QKR655427:QKS655432 QUN655427:QUO655432 REJ655427:REK655432 ROF655427:ROG655432 RYB655427:RYC655432 SHX655427:SHY655432 SRT655427:SRU655432 TBP655427:TBQ655432 TLL655427:TLM655432 TVH655427:TVI655432 UFD655427:UFE655432 UOZ655427:UPA655432 UYV655427:UYW655432 VIR655427:VIS655432 VSN655427:VSO655432 WCJ655427:WCK655432 WMF655427:WMG655432 WWB655427:WWC655432 JP720963:JQ720968 TL720963:TM720968 ADH720963:ADI720968 AND720963:ANE720968 AWZ720963:AXA720968 BGV720963:BGW720968 BQR720963:BQS720968 CAN720963:CAO720968 CKJ720963:CKK720968 CUF720963:CUG720968 DEB720963:DEC720968 DNX720963:DNY720968 DXT720963:DXU720968 EHP720963:EHQ720968 ERL720963:ERM720968 FBH720963:FBI720968 FLD720963:FLE720968 FUZ720963:FVA720968 GEV720963:GEW720968 GOR720963:GOS720968 GYN720963:GYO720968 HIJ720963:HIK720968 HSF720963:HSG720968 ICB720963:ICC720968 ILX720963:ILY720968 IVT720963:IVU720968 JFP720963:JFQ720968 JPL720963:JPM720968 JZH720963:JZI720968 KJD720963:KJE720968 KSZ720963:KTA720968 LCV720963:LCW720968 LMR720963:LMS720968 LWN720963:LWO720968 MGJ720963:MGK720968 MQF720963:MQG720968 NAB720963:NAC720968 NJX720963:NJY720968 NTT720963:NTU720968 ODP720963:ODQ720968 ONL720963:ONM720968 OXH720963:OXI720968 PHD720963:PHE720968 PQZ720963:PRA720968 QAV720963:QAW720968 QKR720963:QKS720968 QUN720963:QUO720968 REJ720963:REK720968 ROF720963:ROG720968 RYB720963:RYC720968 SHX720963:SHY720968 SRT720963:SRU720968 TBP720963:TBQ720968 TLL720963:TLM720968 TVH720963:TVI720968 UFD720963:UFE720968 UOZ720963:UPA720968 UYV720963:UYW720968 VIR720963:VIS720968 VSN720963:VSO720968 WCJ720963:WCK720968 WMF720963:WMG720968 WWB720963:WWC720968 JP786499:JQ786504 TL786499:TM786504 ADH786499:ADI786504 AND786499:ANE786504 AWZ786499:AXA786504 BGV786499:BGW786504 BQR786499:BQS786504 CAN786499:CAO786504 CKJ786499:CKK786504 CUF786499:CUG786504 DEB786499:DEC786504 DNX786499:DNY786504 DXT786499:DXU786504 EHP786499:EHQ786504 ERL786499:ERM786504 FBH786499:FBI786504 FLD786499:FLE786504 FUZ786499:FVA786504 GEV786499:GEW786504 GOR786499:GOS786504 GYN786499:GYO786504 HIJ786499:HIK786504 HSF786499:HSG786504 ICB786499:ICC786504 ILX786499:ILY786504 IVT786499:IVU786504 JFP786499:JFQ786504 JPL786499:JPM786504 JZH786499:JZI786504 KJD786499:KJE786504 KSZ786499:KTA786504 LCV786499:LCW786504 LMR786499:LMS786504 LWN786499:LWO786504 MGJ786499:MGK786504 MQF786499:MQG786504 NAB786499:NAC786504 NJX786499:NJY786504 NTT786499:NTU786504 ODP786499:ODQ786504 ONL786499:ONM786504 OXH786499:OXI786504 PHD786499:PHE786504 PQZ786499:PRA786504 QAV786499:QAW786504 QKR786499:QKS786504 QUN786499:QUO786504 REJ786499:REK786504 ROF786499:ROG786504 RYB786499:RYC786504 SHX786499:SHY786504 SRT786499:SRU786504 TBP786499:TBQ786504 TLL786499:TLM786504 TVH786499:TVI786504 UFD786499:UFE786504 UOZ786499:UPA786504 UYV786499:UYW786504 VIR786499:VIS786504 VSN786499:VSO786504 WCJ786499:WCK786504 WMF786499:WMG786504 WWB786499:WWC786504 JP852035:JQ852040 TL852035:TM852040 ADH852035:ADI852040 AND852035:ANE852040 AWZ852035:AXA852040 BGV852035:BGW852040 BQR852035:BQS852040 CAN852035:CAO852040 CKJ852035:CKK852040 CUF852035:CUG852040 DEB852035:DEC852040 DNX852035:DNY852040 DXT852035:DXU852040 EHP852035:EHQ852040 ERL852035:ERM852040 FBH852035:FBI852040 FLD852035:FLE852040 FUZ852035:FVA852040 GEV852035:GEW852040 GOR852035:GOS852040 GYN852035:GYO852040 HIJ852035:HIK852040 HSF852035:HSG852040 ICB852035:ICC852040 ILX852035:ILY852040 IVT852035:IVU852040 JFP852035:JFQ852040 JPL852035:JPM852040 JZH852035:JZI852040 KJD852035:KJE852040 KSZ852035:KTA852040 LCV852035:LCW852040 LMR852035:LMS852040 LWN852035:LWO852040 MGJ852035:MGK852040 MQF852035:MQG852040 NAB852035:NAC852040 NJX852035:NJY852040 NTT852035:NTU852040 ODP852035:ODQ852040 ONL852035:ONM852040 OXH852035:OXI852040 PHD852035:PHE852040 PQZ852035:PRA852040 QAV852035:QAW852040 QKR852035:QKS852040 QUN852035:QUO852040 REJ852035:REK852040 ROF852035:ROG852040 RYB852035:RYC852040 SHX852035:SHY852040 SRT852035:SRU852040 TBP852035:TBQ852040 TLL852035:TLM852040 TVH852035:TVI852040 UFD852035:UFE852040 UOZ852035:UPA852040 UYV852035:UYW852040 VIR852035:VIS852040 VSN852035:VSO852040 WCJ852035:WCK852040 WMF852035:WMG852040 WWB852035:WWC852040 JP917571:JQ917576 TL917571:TM917576 ADH917571:ADI917576 AND917571:ANE917576 AWZ917571:AXA917576 BGV917571:BGW917576 BQR917571:BQS917576 CAN917571:CAO917576 CKJ917571:CKK917576 CUF917571:CUG917576 DEB917571:DEC917576 DNX917571:DNY917576 DXT917571:DXU917576 EHP917571:EHQ917576 ERL917571:ERM917576 FBH917571:FBI917576 FLD917571:FLE917576 FUZ917571:FVA917576 GEV917571:GEW917576 GOR917571:GOS917576 GYN917571:GYO917576 HIJ917571:HIK917576 HSF917571:HSG917576 ICB917571:ICC917576 ILX917571:ILY917576 IVT917571:IVU917576 JFP917571:JFQ917576 JPL917571:JPM917576 JZH917571:JZI917576 KJD917571:KJE917576 KSZ917571:KTA917576 LCV917571:LCW917576 LMR917571:LMS917576 LWN917571:LWO917576 MGJ917571:MGK917576 MQF917571:MQG917576 NAB917571:NAC917576 NJX917571:NJY917576 NTT917571:NTU917576 ODP917571:ODQ917576 ONL917571:ONM917576 OXH917571:OXI917576 PHD917571:PHE917576 PQZ917571:PRA917576 QAV917571:QAW917576 QKR917571:QKS917576 QUN917571:QUO917576 REJ917571:REK917576 ROF917571:ROG917576 RYB917571:RYC917576 SHX917571:SHY917576 SRT917571:SRU917576 TBP917571:TBQ917576 TLL917571:TLM917576 TVH917571:TVI917576 UFD917571:UFE917576 UOZ917571:UPA917576 UYV917571:UYW917576 VIR917571:VIS917576 VSN917571:VSO917576 WCJ917571:WCK917576 WMF917571:WMG917576 WWB917571:WWC917576 JP983107:JQ983112 TL983107:TM983112 ADH983107:ADI983112 AND983107:ANE983112 AWZ983107:AXA983112 BGV983107:BGW983112 BQR983107:BQS983112 CAN983107:CAO983112 CKJ983107:CKK983112 CUF983107:CUG983112 DEB983107:DEC983112 DNX983107:DNY983112 DXT983107:DXU983112 EHP983107:EHQ983112 ERL983107:ERM983112 FBH983107:FBI983112 FLD983107:FLE983112 FUZ983107:FVA983112 GEV983107:GEW983112 GOR983107:GOS983112 GYN983107:GYO983112 HIJ983107:HIK983112 HSF983107:HSG983112 ICB983107:ICC983112 ILX983107:ILY983112 IVT983107:IVU983112 JFP983107:JFQ983112 JPL983107:JPM983112 JZH983107:JZI983112 KJD983107:KJE983112 KSZ983107:KTA983112 LCV983107:LCW983112 LMR983107:LMS983112 LWN983107:LWO983112 MGJ983107:MGK983112 MQF983107:MQG983112 NAB983107:NAC983112 NJX983107:NJY983112 NTT983107:NTU983112 ODP983107:ODQ983112 ONL983107:ONM983112 OXH983107:OXI983112 PHD983107:PHE983112 PQZ983107:PRA983112 QAV983107:QAW983112 QKR983107:QKS983112 QUN983107:QUO983112 REJ983107:REK983112 ROF983107:ROG983112 RYB983107:RYC983112 SHX983107:SHY983112 SRT983107:SRU983112 TBP983107:TBQ983112 TLL983107:TLM983112 TVH983107:TVI983112 UFD983107:UFE983112 UOZ983107:UPA983112 UYV983107:UYW983112 VIR983107:VIS983112 VSN983107:VSO983112 WCJ983107:WCK983112 WMF983107:WMG983112 WWB983107:WWC983112 IS83:IV91 JP65613:JP65615 TL65613:TL65615 ADH65613:ADH65615 AND65613:AND65615 AWZ65613:AWZ65615 BGV65613:BGV65615 BQR65613:BQR65615 CAN65613:CAN65615 CKJ65613:CKJ65615 CUF65613:CUF65615 DEB65613:DEB65615 DNX65613:DNX65615 DXT65613:DXT65615 EHP65613:EHP65615 ERL65613:ERL65615 FBH65613:FBH65615 FLD65613:FLD65615 FUZ65613:FUZ65615 GEV65613:GEV65615 GOR65613:GOR65615 GYN65613:GYN65615 HIJ65613:HIJ65615 HSF65613:HSF65615 ICB65613:ICB65615 ILX65613:ILX65615 IVT65613:IVT65615 JFP65613:JFP65615 JPL65613:JPL65615 JZH65613:JZH65615 KJD65613:KJD65615 KSZ65613:KSZ65615 LCV65613:LCV65615 LMR65613:LMR65615 LWN65613:LWN65615 MGJ65613:MGJ65615 MQF65613:MQF65615 NAB65613:NAB65615 NJX65613:NJX65615 NTT65613:NTT65615 ODP65613:ODP65615 ONL65613:ONL65615 OXH65613:OXH65615 PHD65613:PHD65615 PQZ65613:PQZ65615 QAV65613:QAV65615 QKR65613:QKR65615 QUN65613:QUN65615 REJ65613:REJ65615 ROF65613:ROF65615 RYB65613:RYB65615 SHX65613:SHX65615 SRT65613:SRT65615 TBP65613:TBP65615 TLL65613:TLL65615 TVH65613:TVH65615 UFD65613:UFD65615 UOZ65613:UOZ65615 UYV65613:UYV65615 VIR65613:VIR65615 VSN65613:VSN65615 WCJ65613:WCJ65615 WMF65613:WMF65615 WWB65613:WWB65615 JP131149:JP131151 TL131149:TL131151 ADH131149:ADH131151 AND131149:AND131151 AWZ131149:AWZ131151 BGV131149:BGV131151 BQR131149:BQR131151 CAN131149:CAN131151 CKJ131149:CKJ131151 CUF131149:CUF131151 DEB131149:DEB131151 DNX131149:DNX131151 DXT131149:DXT131151 EHP131149:EHP131151 ERL131149:ERL131151 FBH131149:FBH131151 FLD131149:FLD131151 FUZ131149:FUZ131151 GEV131149:GEV131151 GOR131149:GOR131151 GYN131149:GYN131151 HIJ131149:HIJ131151 HSF131149:HSF131151 ICB131149:ICB131151 ILX131149:ILX131151 IVT131149:IVT131151 JFP131149:JFP131151 JPL131149:JPL131151 JZH131149:JZH131151 KJD131149:KJD131151 KSZ131149:KSZ131151 LCV131149:LCV131151 LMR131149:LMR131151 LWN131149:LWN131151 MGJ131149:MGJ131151 MQF131149:MQF131151 NAB131149:NAB131151 NJX131149:NJX131151 NTT131149:NTT131151 ODP131149:ODP131151 ONL131149:ONL131151 OXH131149:OXH131151 PHD131149:PHD131151 PQZ131149:PQZ131151 QAV131149:QAV131151 QKR131149:QKR131151 QUN131149:QUN131151 REJ131149:REJ131151 ROF131149:ROF131151 RYB131149:RYB131151 SHX131149:SHX131151 SRT131149:SRT131151 TBP131149:TBP131151 TLL131149:TLL131151 TVH131149:TVH131151 UFD131149:UFD131151 UOZ131149:UOZ131151 UYV131149:UYV131151 VIR131149:VIR131151 VSN131149:VSN131151 WCJ131149:WCJ131151 WMF131149:WMF131151 WWB131149:WWB131151 JP196685:JP196687 TL196685:TL196687 ADH196685:ADH196687 AND196685:AND196687 AWZ196685:AWZ196687 BGV196685:BGV196687 BQR196685:BQR196687 CAN196685:CAN196687 CKJ196685:CKJ196687 CUF196685:CUF196687 DEB196685:DEB196687 DNX196685:DNX196687 DXT196685:DXT196687 EHP196685:EHP196687 ERL196685:ERL196687 FBH196685:FBH196687 FLD196685:FLD196687 FUZ196685:FUZ196687 GEV196685:GEV196687 GOR196685:GOR196687 GYN196685:GYN196687 HIJ196685:HIJ196687 HSF196685:HSF196687 ICB196685:ICB196687 ILX196685:ILX196687 IVT196685:IVT196687 JFP196685:JFP196687 JPL196685:JPL196687 JZH196685:JZH196687 KJD196685:KJD196687 KSZ196685:KSZ196687 LCV196685:LCV196687 LMR196685:LMR196687 LWN196685:LWN196687 MGJ196685:MGJ196687 MQF196685:MQF196687 NAB196685:NAB196687 NJX196685:NJX196687 NTT196685:NTT196687 ODP196685:ODP196687 ONL196685:ONL196687 OXH196685:OXH196687 PHD196685:PHD196687 PQZ196685:PQZ196687 QAV196685:QAV196687 QKR196685:QKR196687 QUN196685:QUN196687 REJ196685:REJ196687 ROF196685:ROF196687 RYB196685:RYB196687 SHX196685:SHX196687 SRT196685:SRT196687 TBP196685:TBP196687 TLL196685:TLL196687 TVH196685:TVH196687 UFD196685:UFD196687 UOZ196685:UOZ196687 UYV196685:UYV196687 VIR196685:VIR196687 VSN196685:VSN196687 WCJ196685:WCJ196687 WMF196685:WMF196687 WWB196685:WWB196687 JP262221:JP262223 TL262221:TL262223 ADH262221:ADH262223 AND262221:AND262223 AWZ262221:AWZ262223 BGV262221:BGV262223 BQR262221:BQR262223 CAN262221:CAN262223 CKJ262221:CKJ262223 CUF262221:CUF262223 DEB262221:DEB262223 DNX262221:DNX262223 DXT262221:DXT262223 EHP262221:EHP262223 ERL262221:ERL262223 FBH262221:FBH262223 FLD262221:FLD262223 FUZ262221:FUZ262223 GEV262221:GEV262223 GOR262221:GOR262223 GYN262221:GYN262223 HIJ262221:HIJ262223 HSF262221:HSF262223 ICB262221:ICB262223 ILX262221:ILX262223 IVT262221:IVT262223 JFP262221:JFP262223 JPL262221:JPL262223 JZH262221:JZH262223 KJD262221:KJD262223 KSZ262221:KSZ262223 LCV262221:LCV262223 LMR262221:LMR262223 LWN262221:LWN262223 MGJ262221:MGJ262223 MQF262221:MQF262223 NAB262221:NAB262223 NJX262221:NJX262223 NTT262221:NTT262223 ODP262221:ODP262223 ONL262221:ONL262223 OXH262221:OXH262223 PHD262221:PHD262223 PQZ262221:PQZ262223 QAV262221:QAV262223 QKR262221:QKR262223 QUN262221:QUN262223 REJ262221:REJ262223 ROF262221:ROF262223 RYB262221:RYB262223 SHX262221:SHX262223 SRT262221:SRT262223 TBP262221:TBP262223 TLL262221:TLL262223 TVH262221:TVH262223 UFD262221:UFD262223 UOZ262221:UOZ262223 UYV262221:UYV262223 VIR262221:VIR262223 VSN262221:VSN262223 WCJ262221:WCJ262223 WMF262221:WMF262223 WWB262221:WWB262223 JP327757:JP327759 TL327757:TL327759 ADH327757:ADH327759 AND327757:AND327759 AWZ327757:AWZ327759 BGV327757:BGV327759 BQR327757:BQR327759 CAN327757:CAN327759 CKJ327757:CKJ327759 CUF327757:CUF327759 DEB327757:DEB327759 DNX327757:DNX327759 DXT327757:DXT327759 EHP327757:EHP327759 ERL327757:ERL327759 FBH327757:FBH327759 FLD327757:FLD327759 FUZ327757:FUZ327759 GEV327757:GEV327759 GOR327757:GOR327759 GYN327757:GYN327759 HIJ327757:HIJ327759 HSF327757:HSF327759 ICB327757:ICB327759 ILX327757:ILX327759 IVT327757:IVT327759 JFP327757:JFP327759 JPL327757:JPL327759 JZH327757:JZH327759 KJD327757:KJD327759 KSZ327757:KSZ327759 LCV327757:LCV327759 LMR327757:LMR327759 LWN327757:LWN327759 MGJ327757:MGJ327759 MQF327757:MQF327759 NAB327757:NAB327759 NJX327757:NJX327759 NTT327757:NTT327759 ODP327757:ODP327759 ONL327757:ONL327759 OXH327757:OXH327759 PHD327757:PHD327759 PQZ327757:PQZ327759 QAV327757:QAV327759 QKR327757:QKR327759 QUN327757:QUN327759 REJ327757:REJ327759 ROF327757:ROF327759 RYB327757:RYB327759 SHX327757:SHX327759 SRT327757:SRT327759 TBP327757:TBP327759 TLL327757:TLL327759 TVH327757:TVH327759 UFD327757:UFD327759 UOZ327757:UOZ327759 UYV327757:UYV327759 VIR327757:VIR327759 VSN327757:VSN327759 WCJ327757:WCJ327759 WMF327757:WMF327759 WWB327757:WWB327759 JP393293:JP393295 TL393293:TL393295 ADH393293:ADH393295 AND393293:AND393295 AWZ393293:AWZ393295 BGV393293:BGV393295 BQR393293:BQR393295 CAN393293:CAN393295 CKJ393293:CKJ393295 CUF393293:CUF393295 DEB393293:DEB393295 DNX393293:DNX393295 DXT393293:DXT393295 EHP393293:EHP393295 ERL393293:ERL393295 FBH393293:FBH393295 FLD393293:FLD393295 FUZ393293:FUZ393295 GEV393293:GEV393295 GOR393293:GOR393295 GYN393293:GYN393295 HIJ393293:HIJ393295 HSF393293:HSF393295 ICB393293:ICB393295 ILX393293:ILX393295 IVT393293:IVT393295 JFP393293:JFP393295 JPL393293:JPL393295 JZH393293:JZH393295 KJD393293:KJD393295 KSZ393293:KSZ393295 LCV393293:LCV393295 LMR393293:LMR393295 LWN393293:LWN393295 MGJ393293:MGJ393295 MQF393293:MQF393295 NAB393293:NAB393295 NJX393293:NJX393295 NTT393293:NTT393295 ODP393293:ODP393295 ONL393293:ONL393295 OXH393293:OXH393295 PHD393293:PHD393295 PQZ393293:PQZ393295 QAV393293:QAV393295 QKR393293:QKR393295 QUN393293:QUN393295 REJ393293:REJ393295 ROF393293:ROF393295 RYB393293:RYB393295 SHX393293:SHX393295 SRT393293:SRT393295 TBP393293:TBP393295 TLL393293:TLL393295 TVH393293:TVH393295 UFD393293:UFD393295 UOZ393293:UOZ393295 UYV393293:UYV393295 VIR393293:VIR393295 VSN393293:VSN393295 WCJ393293:WCJ393295 WMF393293:WMF393295 WWB393293:WWB393295 JP458829:JP458831 TL458829:TL458831 ADH458829:ADH458831 AND458829:AND458831 AWZ458829:AWZ458831 BGV458829:BGV458831 BQR458829:BQR458831 CAN458829:CAN458831 CKJ458829:CKJ458831 CUF458829:CUF458831 DEB458829:DEB458831 DNX458829:DNX458831 DXT458829:DXT458831 EHP458829:EHP458831 ERL458829:ERL458831 FBH458829:FBH458831 FLD458829:FLD458831 FUZ458829:FUZ458831 GEV458829:GEV458831 GOR458829:GOR458831 GYN458829:GYN458831 HIJ458829:HIJ458831 HSF458829:HSF458831 ICB458829:ICB458831 ILX458829:ILX458831 IVT458829:IVT458831 JFP458829:JFP458831 JPL458829:JPL458831 JZH458829:JZH458831 KJD458829:KJD458831 KSZ458829:KSZ458831 LCV458829:LCV458831 LMR458829:LMR458831 LWN458829:LWN458831 MGJ458829:MGJ458831 MQF458829:MQF458831 NAB458829:NAB458831 NJX458829:NJX458831 NTT458829:NTT458831 ODP458829:ODP458831 ONL458829:ONL458831 OXH458829:OXH458831 PHD458829:PHD458831 PQZ458829:PQZ458831 QAV458829:QAV458831 QKR458829:QKR458831 QUN458829:QUN458831 REJ458829:REJ458831 ROF458829:ROF458831 RYB458829:RYB458831 SHX458829:SHX458831 SRT458829:SRT458831 TBP458829:TBP458831 TLL458829:TLL458831 TVH458829:TVH458831 UFD458829:UFD458831 UOZ458829:UOZ458831 UYV458829:UYV458831 VIR458829:VIR458831 VSN458829:VSN458831 WCJ458829:WCJ458831 WMF458829:WMF458831 WWB458829:WWB458831 JP524365:JP524367 TL524365:TL524367 ADH524365:ADH524367 AND524365:AND524367 AWZ524365:AWZ524367 BGV524365:BGV524367 BQR524365:BQR524367 CAN524365:CAN524367 CKJ524365:CKJ524367 CUF524365:CUF524367 DEB524365:DEB524367 DNX524365:DNX524367 DXT524365:DXT524367 EHP524365:EHP524367 ERL524365:ERL524367 FBH524365:FBH524367 FLD524365:FLD524367 FUZ524365:FUZ524367 GEV524365:GEV524367 GOR524365:GOR524367 GYN524365:GYN524367 HIJ524365:HIJ524367 HSF524365:HSF524367 ICB524365:ICB524367 ILX524365:ILX524367 IVT524365:IVT524367 JFP524365:JFP524367 JPL524365:JPL524367 JZH524365:JZH524367 KJD524365:KJD524367 KSZ524365:KSZ524367 LCV524365:LCV524367 LMR524365:LMR524367 LWN524365:LWN524367 MGJ524365:MGJ524367 MQF524365:MQF524367 NAB524365:NAB524367 NJX524365:NJX524367 NTT524365:NTT524367 ODP524365:ODP524367 ONL524365:ONL524367 OXH524365:OXH524367 PHD524365:PHD524367 PQZ524365:PQZ524367 QAV524365:QAV524367 QKR524365:QKR524367 QUN524365:QUN524367 REJ524365:REJ524367 ROF524365:ROF524367 RYB524365:RYB524367 SHX524365:SHX524367 SRT524365:SRT524367 TBP524365:TBP524367 TLL524365:TLL524367 TVH524365:TVH524367 UFD524365:UFD524367 UOZ524365:UOZ524367 UYV524365:UYV524367 VIR524365:VIR524367 VSN524365:VSN524367 WCJ524365:WCJ524367 WMF524365:WMF524367 WWB524365:WWB524367 JP589901:JP589903 TL589901:TL589903 ADH589901:ADH589903 AND589901:AND589903 AWZ589901:AWZ589903 BGV589901:BGV589903 BQR589901:BQR589903 CAN589901:CAN589903 CKJ589901:CKJ589903 CUF589901:CUF589903 DEB589901:DEB589903 DNX589901:DNX589903 DXT589901:DXT589903 EHP589901:EHP589903 ERL589901:ERL589903 FBH589901:FBH589903 FLD589901:FLD589903 FUZ589901:FUZ589903 GEV589901:GEV589903 GOR589901:GOR589903 GYN589901:GYN589903 HIJ589901:HIJ589903 HSF589901:HSF589903 ICB589901:ICB589903 ILX589901:ILX589903 IVT589901:IVT589903 JFP589901:JFP589903 JPL589901:JPL589903 JZH589901:JZH589903 KJD589901:KJD589903 KSZ589901:KSZ589903 LCV589901:LCV589903 LMR589901:LMR589903 LWN589901:LWN589903 MGJ589901:MGJ589903 MQF589901:MQF589903 NAB589901:NAB589903 NJX589901:NJX589903 NTT589901:NTT589903 ODP589901:ODP589903 ONL589901:ONL589903 OXH589901:OXH589903 PHD589901:PHD589903 PQZ589901:PQZ589903 QAV589901:QAV589903 QKR589901:QKR589903 QUN589901:QUN589903 REJ589901:REJ589903 ROF589901:ROF589903 RYB589901:RYB589903 SHX589901:SHX589903 SRT589901:SRT589903 TBP589901:TBP589903 TLL589901:TLL589903 TVH589901:TVH589903 UFD589901:UFD589903 UOZ589901:UOZ589903 UYV589901:UYV589903 VIR589901:VIR589903 VSN589901:VSN589903 WCJ589901:WCJ589903 WMF589901:WMF589903 WWB589901:WWB589903 JP655437:JP655439 TL655437:TL655439 ADH655437:ADH655439 AND655437:AND655439 AWZ655437:AWZ655439 BGV655437:BGV655439 BQR655437:BQR655439 CAN655437:CAN655439 CKJ655437:CKJ655439 CUF655437:CUF655439 DEB655437:DEB655439 DNX655437:DNX655439 DXT655437:DXT655439 EHP655437:EHP655439 ERL655437:ERL655439 FBH655437:FBH655439 FLD655437:FLD655439 FUZ655437:FUZ655439 GEV655437:GEV655439 GOR655437:GOR655439 GYN655437:GYN655439 HIJ655437:HIJ655439 HSF655437:HSF655439 ICB655437:ICB655439 ILX655437:ILX655439 IVT655437:IVT655439 JFP655437:JFP655439 JPL655437:JPL655439 JZH655437:JZH655439 KJD655437:KJD655439 KSZ655437:KSZ655439 LCV655437:LCV655439 LMR655437:LMR655439 LWN655437:LWN655439 MGJ655437:MGJ655439 MQF655437:MQF655439 NAB655437:NAB655439 NJX655437:NJX655439 NTT655437:NTT655439 ODP655437:ODP655439 ONL655437:ONL655439 OXH655437:OXH655439 PHD655437:PHD655439 PQZ655437:PQZ655439 QAV655437:QAV655439 QKR655437:QKR655439 QUN655437:QUN655439 REJ655437:REJ655439 ROF655437:ROF655439 RYB655437:RYB655439 SHX655437:SHX655439 SRT655437:SRT655439 TBP655437:TBP655439 TLL655437:TLL655439 TVH655437:TVH655439 UFD655437:UFD655439 UOZ655437:UOZ655439 UYV655437:UYV655439 VIR655437:VIR655439 VSN655437:VSN655439 WCJ655437:WCJ655439 WMF655437:WMF655439 WWB655437:WWB655439 JP720973:JP720975 TL720973:TL720975 ADH720973:ADH720975 AND720973:AND720975 AWZ720973:AWZ720975 BGV720973:BGV720975 BQR720973:BQR720975 CAN720973:CAN720975 CKJ720973:CKJ720975 CUF720973:CUF720975 DEB720973:DEB720975 DNX720973:DNX720975 DXT720973:DXT720975 EHP720973:EHP720975 ERL720973:ERL720975 FBH720973:FBH720975 FLD720973:FLD720975 FUZ720973:FUZ720975 GEV720973:GEV720975 GOR720973:GOR720975 GYN720973:GYN720975 HIJ720973:HIJ720975 HSF720973:HSF720975 ICB720973:ICB720975 ILX720973:ILX720975 IVT720973:IVT720975 JFP720973:JFP720975 JPL720973:JPL720975 JZH720973:JZH720975 KJD720973:KJD720975 KSZ720973:KSZ720975 LCV720973:LCV720975 LMR720973:LMR720975 LWN720973:LWN720975 MGJ720973:MGJ720975 MQF720973:MQF720975 NAB720973:NAB720975 NJX720973:NJX720975 NTT720973:NTT720975 ODP720973:ODP720975 ONL720973:ONL720975 OXH720973:OXH720975 PHD720973:PHD720975 PQZ720973:PQZ720975 QAV720973:QAV720975 QKR720973:QKR720975 QUN720973:QUN720975 REJ720973:REJ720975 ROF720973:ROF720975 RYB720973:RYB720975 SHX720973:SHX720975 SRT720973:SRT720975 TBP720973:TBP720975 TLL720973:TLL720975 TVH720973:TVH720975 UFD720973:UFD720975 UOZ720973:UOZ720975 UYV720973:UYV720975 VIR720973:VIR720975 VSN720973:VSN720975 WCJ720973:WCJ720975 WMF720973:WMF720975 WWB720973:WWB720975 JP786509:JP786511 TL786509:TL786511 ADH786509:ADH786511 AND786509:AND786511 AWZ786509:AWZ786511 BGV786509:BGV786511 BQR786509:BQR786511 CAN786509:CAN786511 CKJ786509:CKJ786511 CUF786509:CUF786511 DEB786509:DEB786511 DNX786509:DNX786511 DXT786509:DXT786511 EHP786509:EHP786511 ERL786509:ERL786511 FBH786509:FBH786511 FLD786509:FLD786511 FUZ786509:FUZ786511 GEV786509:GEV786511 GOR786509:GOR786511 GYN786509:GYN786511 HIJ786509:HIJ786511 HSF786509:HSF786511 ICB786509:ICB786511 ILX786509:ILX786511 IVT786509:IVT786511 JFP786509:JFP786511 JPL786509:JPL786511 JZH786509:JZH786511 KJD786509:KJD786511 KSZ786509:KSZ786511 LCV786509:LCV786511 LMR786509:LMR786511 LWN786509:LWN786511 MGJ786509:MGJ786511 MQF786509:MQF786511 NAB786509:NAB786511 NJX786509:NJX786511 NTT786509:NTT786511 ODP786509:ODP786511 ONL786509:ONL786511 OXH786509:OXH786511 PHD786509:PHD786511 PQZ786509:PQZ786511 QAV786509:QAV786511 QKR786509:QKR786511 QUN786509:QUN786511 REJ786509:REJ786511 ROF786509:ROF786511 RYB786509:RYB786511 SHX786509:SHX786511 SRT786509:SRT786511 TBP786509:TBP786511 TLL786509:TLL786511 TVH786509:TVH786511 UFD786509:UFD786511 UOZ786509:UOZ786511 UYV786509:UYV786511 VIR786509:VIR786511 VSN786509:VSN786511 WCJ786509:WCJ786511 WMF786509:WMF786511 WWB786509:WWB786511 JP852045:JP852047 TL852045:TL852047 ADH852045:ADH852047 AND852045:AND852047 AWZ852045:AWZ852047 BGV852045:BGV852047 BQR852045:BQR852047 CAN852045:CAN852047 CKJ852045:CKJ852047 CUF852045:CUF852047 DEB852045:DEB852047 DNX852045:DNX852047 DXT852045:DXT852047 EHP852045:EHP852047 ERL852045:ERL852047 FBH852045:FBH852047 FLD852045:FLD852047 FUZ852045:FUZ852047 GEV852045:GEV852047 GOR852045:GOR852047 GYN852045:GYN852047 HIJ852045:HIJ852047 HSF852045:HSF852047 ICB852045:ICB852047 ILX852045:ILX852047 IVT852045:IVT852047 JFP852045:JFP852047 JPL852045:JPL852047 JZH852045:JZH852047 KJD852045:KJD852047 KSZ852045:KSZ852047 LCV852045:LCV852047 LMR852045:LMR852047 LWN852045:LWN852047 MGJ852045:MGJ852047 MQF852045:MQF852047 NAB852045:NAB852047 NJX852045:NJX852047 NTT852045:NTT852047 ODP852045:ODP852047 ONL852045:ONL852047 OXH852045:OXH852047 PHD852045:PHD852047 PQZ852045:PQZ852047 QAV852045:QAV852047 QKR852045:QKR852047 QUN852045:QUN852047 REJ852045:REJ852047 ROF852045:ROF852047 RYB852045:RYB852047 SHX852045:SHX852047 SRT852045:SRT852047 TBP852045:TBP852047 TLL852045:TLL852047 TVH852045:TVH852047 UFD852045:UFD852047 UOZ852045:UOZ852047 UYV852045:UYV852047 VIR852045:VIR852047 VSN852045:VSN852047 WCJ852045:WCJ852047 WMF852045:WMF852047 WWB852045:WWB852047 JP917581:JP917583 TL917581:TL917583 ADH917581:ADH917583 AND917581:AND917583 AWZ917581:AWZ917583 BGV917581:BGV917583 BQR917581:BQR917583 CAN917581:CAN917583 CKJ917581:CKJ917583 CUF917581:CUF917583 DEB917581:DEB917583 DNX917581:DNX917583 DXT917581:DXT917583 EHP917581:EHP917583 ERL917581:ERL917583 FBH917581:FBH917583 FLD917581:FLD917583 FUZ917581:FUZ917583 GEV917581:GEV917583 GOR917581:GOR917583 GYN917581:GYN917583 HIJ917581:HIJ917583 HSF917581:HSF917583 ICB917581:ICB917583 ILX917581:ILX917583 IVT917581:IVT917583 JFP917581:JFP917583 JPL917581:JPL917583 JZH917581:JZH917583 KJD917581:KJD917583 KSZ917581:KSZ917583 LCV917581:LCV917583 LMR917581:LMR917583 LWN917581:LWN917583 MGJ917581:MGJ917583 MQF917581:MQF917583 NAB917581:NAB917583 NJX917581:NJX917583 NTT917581:NTT917583 ODP917581:ODP917583 ONL917581:ONL917583 OXH917581:OXH917583 PHD917581:PHD917583 PQZ917581:PQZ917583 QAV917581:QAV917583 QKR917581:QKR917583 QUN917581:QUN917583 REJ917581:REJ917583 ROF917581:ROF917583 RYB917581:RYB917583 SHX917581:SHX917583 SRT917581:SRT917583 TBP917581:TBP917583 TLL917581:TLL917583 TVH917581:TVH917583 UFD917581:UFD917583 UOZ917581:UOZ917583 UYV917581:UYV917583 VIR917581:VIR917583 VSN917581:VSN917583 WCJ917581:WCJ917583 WMF917581:WMF917583 WWB917581:WWB917583 JP983117:JP983119 TL983117:TL983119 ADH983117:ADH983119 AND983117:AND983119 AWZ983117:AWZ983119 BGV983117:BGV983119 BQR983117:BQR983119 CAN983117:CAN983119 CKJ983117:CKJ983119 CUF983117:CUF983119 DEB983117:DEB983119 DNX983117:DNX983119 DXT983117:DXT983119 EHP983117:EHP983119 ERL983117:ERL983119 FBH983117:FBH983119 FLD983117:FLD983119 FUZ983117:FUZ983119 GEV983117:GEV983119 GOR983117:GOR983119 GYN983117:GYN983119 HIJ983117:HIJ983119 HSF983117:HSF983119 ICB983117:ICB983119 ILX983117:ILX983119 IVT983117:IVT983119 JFP983117:JFP983119 JPL983117:JPL983119 JZH983117:JZH983119 KJD983117:KJD983119 KSZ983117:KSZ983119 LCV983117:LCV983119 LMR983117:LMR983119 LWN983117:LWN983119 MGJ983117:MGJ983119 MQF983117:MQF983119 NAB983117:NAB983119 NJX983117:NJX983119 NTT983117:NTT983119 ODP983117:ODP983119 ONL983117:ONL983119 OXH983117:OXH983119 PHD983117:PHD983119 PQZ983117:PQZ983119 QAV983117:QAV983119 QKR983117:QKR983119 QUN983117:QUN983119 REJ983117:REJ983119 ROF983117:ROF983119 RYB983117:RYB983119 SHX983117:SHX983119 SRT983117:SRT983119 TBP983117:TBP983119 TLL983117:TLL983119 TVH983117:TVH983119 UFD983117:UFD983119 UOZ983117:UOZ983119 UYV983117:UYV983119 VIR983117:VIR983119 VSN983117:VSN983119 WCJ983117:WCJ983119 WMF983117:WMF983119 WWB983117:WWB983119 JQ65610:JQ65615 TM65610:TM65615 ADI65610:ADI65615 ANE65610:ANE65615 AXA65610:AXA65615 BGW65610:BGW65615 BQS65610:BQS65615 CAO65610:CAO65615 CKK65610:CKK65615 CUG65610:CUG65615 DEC65610:DEC65615 DNY65610:DNY65615 DXU65610:DXU65615 EHQ65610:EHQ65615 ERM65610:ERM65615 FBI65610:FBI65615 FLE65610:FLE65615 FVA65610:FVA65615 GEW65610:GEW65615 GOS65610:GOS65615 GYO65610:GYO65615 HIK65610:HIK65615 HSG65610:HSG65615 ICC65610:ICC65615 ILY65610:ILY65615 IVU65610:IVU65615 JFQ65610:JFQ65615 JPM65610:JPM65615 JZI65610:JZI65615 KJE65610:KJE65615 KTA65610:KTA65615 LCW65610:LCW65615 LMS65610:LMS65615 LWO65610:LWO65615 MGK65610:MGK65615 MQG65610:MQG65615 NAC65610:NAC65615 NJY65610:NJY65615 NTU65610:NTU65615 ODQ65610:ODQ65615 ONM65610:ONM65615 OXI65610:OXI65615 PHE65610:PHE65615 PRA65610:PRA65615 QAW65610:QAW65615 QKS65610:QKS65615 QUO65610:QUO65615 REK65610:REK65615 ROG65610:ROG65615 RYC65610:RYC65615 SHY65610:SHY65615 SRU65610:SRU65615 TBQ65610:TBQ65615 TLM65610:TLM65615 TVI65610:TVI65615 UFE65610:UFE65615 UPA65610:UPA65615 UYW65610:UYW65615 VIS65610:VIS65615 VSO65610:VSO65615 WCK65610:WCK65615 WMG65610:WMG65615 WWC65610:WWC65615 JQ131146:JQ131151 TM131146:TM131151 ADI131146:ADI131151 ANE131146:ANE131151 AXA131146:AXA131151 BGW131146:BGW131151 BQS131146:BQS131151 CAO131146:CAO131151 CKK131146:CKK131151 CUG131146:CUG131151 DEC131146:DEC131151 DNY131146:DNY131151 DXU131146:DXU131151 EHQ131146:EHQ131151 ERM131146:ERM131151 FBI131146:FBI131151 FLE131146:FLE131151 FVA131146:FVA131151 GEW131146:GEW131151 GOS131146:GOS131151 GYO131146:GYO131151 HIK131146:HIK131151 HSG131146:HSG131151 ICC131146:ICC131151 ILY131146:ILY131151 IVU131146:IVU131151 JFQ131146:JFQ131151 JPM131146:JPM131151 JZI131146:JZI131151 KJE131146:KJE131151 KTA131146:KTA131151 LCW131146:LCW131151 LMS131146:LMS131151 LWO131146:LWO131151 MGK131146:MGK131151 MQG131146:MQG131151 NAC131146:NAC131151 NJY131146:NJY131151 NTU131146:NTU131151 ODQ131146:ODQ131151 ONM131146:ONM131151 OXI131146:OXI131151 PHE131146:PHE131151 PRA131146:PRA131151 QAW131146:QAW131151 QKS131146:QKS131151 QUO131146:QUO131151 REK131146:REK131151 ROG131146:ROG131151 RYC131146:RYC131151 SHY131146:SHY131151 SRU131146:SRU131151 TBQ131146:TBQ131151 TLM131146:TLM131151 TVI131146:TVI131151 UFE131146:UFE131151 UPA131146:UPA131151 UYW131146:UYW131151 VIS131146:VIS131151 VSO131146:VSO131151 WCK131146:WCK131151 WMG131146:WMG131151 WWC131146:WWC131151 JQ196682:JQ196687 TM196682:TM196687 ADI196682:ADI196687 ANE196682:ANE196687 AXA196682:AXA196687 BGW196682:BGW196687 BQS196682:BQS196687 CAO196682:CAO196687 CKK196682:CKK196687 CUG196682:CUG196687 DEC196682:DEC196687 DNY196682:DNY196687 DXU196682:DXU196687 EHQ196682:EHQ196687 ERM196682:ERM196687 FBI196682:FBI196687 FLE196682:FLE196687 FVA196682:FVA196687 GEW196682:GEW196687 GOS196682:GOS196687 GYO196682:GYO196687 HIK196682:HIK196687 HSG196682:HSG196687 ICC196682:ICC196687 ILY196682:ILY196687 IVU196682:IVU196687 JFQ196682:JFQ196687 JPM196682:JPM196687 JZI196682:JZI196687 KJE196682:KJE196687 KTA196682:KTA196687 LCW196682:LCW196687 LMS196682:LMS196687 LWO196682:LWO196687 MGK196682:MGK196687 MQG196682:MQG196687 NAC196682:NAC196687 NJY196682:NJY196687 NTU196682:NTU196687 ODQ196682:ODQ196687 ONM196682:ONM196687 OXI196682:OXI196687 PHE196682:PHE196687 PRA196682:PRA196687 QAW196682:QAW196687 QKS196682:QKS196687 QUO196682:QUO196687 REK196682:REK196687 ROG196682:ROG196687 RYC196682:RYC196687 SHY196682:SHY196687 SRU196682:SRU196687 TBQ196682:TBQ196687 TLM196682:TLM196687 TVI196682:TVI196687 UFE196682:UFE196687 UPA196682:UPA196687 UYW196682:UYW196687 VIS196682:VIS196687 VSO196682:VSO196687 WCK196682:WCK196687 WMG196682:WMG196687 WWC196682:WWC196687 JQ262218:JQ262223 TM262218:TM262223 ADI262218:ADI262223 ANE262218:ANE262223 AXA262218:AXA262223 BGW262218:BGW262223 BQS262218:BQS262223 CAO262218:CAO262223 CKK262218:CKK262223 CUG262218:CUG262223 DEC262218:DEC262223 DNY262218:DNY262223 DXU262218:DXU262223 EHQ262218:EHQ262223 ERM262218:ERM262223 FBI262218:FBI262223 FLE262218:FLE262223 FVA262218:FVA262223 GEW262218:GEW262223 GOS262218:GOS262223 GYO262218:GYO262223 HIK262218:HIK262223 HSG262218:HSG262223 ICC262218:ICC262223 ILY262218:ILY262223 IVU262218:IVU262223 JFQ262218:JFQ262223 JPM262218:JPM262223 JZI262218:JZI262223 KJE262218:KJE262223 KTA262218:KTA262223 LCW262218:LCW262223 LMS262218:LMS262223 LWO262218:LWO262223 MGK262218:MGK262223 MQG262218:MQG262223 NAC262218:NAC262223 NJY262218:NJY262223 NTU262218:NTU262223 ODQ262218:ODQ262223 ONM262218:ONM262223 OXI262218:OXI262223 PHE262218:PHE262223 PRA262218:PRA262223 QAW262218:QAW262223 QKS262218:QKS262223 QUO262218:QUO262223 REK262218:REK262223 ROG262218:ROG262223 RYC262218:RYC262223 SHY262218:SHY262223 SRU262218:SRU262223 TBQ262218:TBQ262223 TLM262218:TLM262223 TVI262218:TVI262223 UFE262218:UFE262223 UPA262218:UPA262223 UYW262218:UYW262223 VIS262218:VIS262223 VSO262218:VSO262223 WCK262218:WCK262223 WMG262218:WMG262223 WWC262218:WWC262223 JQ327754:JQ327759 TM327754:TM327759 ADI327754:ADI327759 ANE327754:ANE327759 AXA327754:AXA327759 BGW327754:BGW327759 BQS327754:BQS327759 CAO327754:CAO327759 CKK327754:CKK327759 CUG327754:CUG327759 DEC327754:DEC327759 DNY327754:DNY327759 DXU327754:DXU327759 EHQ327754:EHQ327759 ERM327754:ERM327759 FBI327754:FBI327759 FLE327754:FLE327759 FVA327754:FVA327759 GEW327754:GEW327759 GOS327754:GOS327759 GYO327754:GYO327759 HIK327754:HIK327759 HSG327754:HSG327759 ICC327754:ICC327759 ILY327754:ILY327759 IVU327754:IVU327759 JFQ327754:JFQ327759 JPM327754:JPM327759 JZI327754:JZI327759 KJE327754:KJE327759 KTA327754:KTA327759 LCW327754:LCW327759 LMS327754:LMS327759 LWO327754:LWO327759 MGK327754:MGK327759 MQG327754:MQG327759 NAC327754:NAC327759 NJY327754:NJY327759 NTU327754:NTU327759 ODQ327754:ODQ327759 ONM327754:ONM327759 OXI327754:OXI327759 PHE327754:PHE327759 PRA327754:PRA327759 QAW327754:QAW327759 QKS327754:QKS327759 QUO327754:QUO327759 REK327754:REK327759 ROG327754:ROG327759 RYC327754:RYC327759 SHY327754:SHY327759 SRU327754:SRU327759 TBQ327754:TBQ327759 TLM327754:TLM327759 TVI327754:TVI327759 UFE327754:UFE327759 UPA327754:UPA327759 UYW327754:UYW327759 VIS327754:VIS327759 VSO327754:VSO327759 WCK327754:WCK327759 WMG327754:WMG327759 WWC327754:WWC327759 JQ393290:JQ393295 TM393290:TM393295 ADI393290:ADI393295 ANE393290:ANE393295 AXA393290:AXA393295 BGW393290:BGW393295 BQS393290:BQS393295 CAO393290:CAO393295 CKK393290:CKK393295 CUG393290:CUG393295 DEC393290:DEC393295 DNY393290:DNY393295 DXU393290:DXU393295 EHQ393290:EHQ393295 ERM393290:ERM393295 FBI393290:FBI393295 FLE393290:FLE393295 FVA393290:FVA393295 GEW393290:GEW393295 GOS393290:GOS393295 GYO393290:GYO393295 HIK393290:HIK393295 HSG393290:HSG393295 ICC393290:ICC393295 ILY393290:ILY393295 IVU393290:IVU393295 JFQ393290:JFQ393295 JPM393290:JPM393295 JZI393290:JZI393295 KJE393290:KJE393295 KTA393290:KTA393295 LCW393290:LCW393295 LMS393290:LMS393295 LWO393290:LWO393295 MGK393290:MGK393295 MQG393290:MQG393295 NAC393290:NAC393295 NJY393290:NJY393295 NTU393290:NTU393295 ODQ393290:ODQ393295 ONM393290:ONM393295 OXI393290:OXI393295 PHE393290:PHE393295 PRA393290:PRA393295 QAW393290:QAW393295 QKS393290:QKS393295 QUO393290:QUO393295 REK393290:REK393295 ROG393290:ROG393295 RYC393290:RYC393295 SHY393290:SHY393295 SRU393290:SRU393295 TBQ393290:TBQ393295 TLM393290:TLM393295 TVI393290:TVI393295 UFE393290:UFE393295 UPA393290:UPA393295 UYW393290:UYW393295 VIS393290:VIS393295 VSO393290:VSO393295 WCK393290:WCK393295 WMG393290:WMG393295 WWC393290:WWC393295 JQ458826:JQ458831 TM458826:TM458831 ADI458826:ADI458831 ANE458826:ANE458831 AXA458826:AXA458831 BGW458826:BGW458831 BQS458826:BQS458831 CAO458826:CAO458831 CKK458826:CKK458831 CUG458826:CUG458831 DEC458826:DEC458831 DNY458826:DNY458831 DXU458826:DXU458831 EHQ458826:EHQ458831 ERM458826:ERM458831 FBI458826:FBI458831 FLE458826:FLE458831 FVA458826:FVA458831 GEW458826:GEW458831 GOS458826:GOS458831 GYO458826:GYO458831 HIK458826:HIK458831 HSG458826:HSG458831 ICC458826:ICC458831 ILY458826:ILY458831 IVU458826:IVU458831 JFQ458826:JFQ458831 JPM458826:JPM458831 JZI458826:JZI458831 KJE458826:KJE458831 KTA458826:KTA458831 LCW458826:LCW458831 LMS458826:LMS458831 LWO458826:LWO458831 MGK458826:MGK458831 MQG458826:MQG458831 NAC458826:NAC458831 NJY458826:NJY458831 NTU458826:NTU458831 ODQ458826:ODQ458831 ONM458826:ONM458831 OXI458826:OXI458831 PHE458826:PHE458831 PRA458826:PRA458831 QAW458826:QAW458831 QKS458826:QKS458831 QUO458826:QUO458831 REK458826:REK458831 ROG458826:ROG458831 RYC458826:RYC458831 SHY458826:SHY458831 SRU458826:SRU458831 TBQ458826:TBQ458831 TLM458826:TLM458831 TVI458826:TVI458831 UFE458826:UFE458831 UPA458826:UPA458831 UYW458826:UYW458831 VIS458826:VIS458831 VSO458826:VSO458831 WCK458826:WCK458831 WMG458826:WMG458831 WWC458826:WWC458831 JQ524362:JQ524367 TM524362:TM524367 ADI524362:ADI524367 ANE524362:ANE524367 AXA524362:AXA524367 BGW524362:BGW524367 BQS524362:BQS524367 CAO524362:CAO524367 CKK524362:CKK524367 CUG524362:CUG524367 DEC524362:DEC524367 DNY524362:DNY524367 DXU524362:DXU524367 EHQ524362:EHQ524367 ERM524362:ERM524367 FBI524362:FBI524367 FLE524362:FLE524367 FVA524362:FVA524367 GEW524362:GEW524367 GOS524362:GOS524367 GYO524362:GYO524367 HIK524362:HIK524367 HSG524362:HSG524367 ICC524362:ICC524367 ILY524362:ILY524367 IVU524362:IVU524367 JFQ524362:JFQ524367 JPM524362:JPM524367 JZI524362:JZI524367 KJE524362:KJE524367 KTA524362:KTA524367 LCW524362:LCW524367 LMS524362:LMS524367 LWO524362:LWO524367 MGK524362:MGK524367 MQG524362:MQG524367 NAC524362:NAC524367 NJY524362:NJY524367 NTU524362:NTU524367 ODQ524362:ODQ524367 ONM524362:ONM524367 OXI524362:OXI524367 PHE524362:PHE524367 PRA524362:PRA524367 QAW524362:QAW524367 QKS524362:QKS524367 QUO524362:QUO524367 REK524362:REK524367 ROG524362:ROG524367 RYC524362:RYC524367 SHY524362:SHY524367 SRU524362:SRU524367 TBQ524362:TBQ524367 TLM524362:TLM524367 TVI524362:TVI524367 UFE524362:UFE524367 UPA524362:UPA524367 UYW524362:UYW524367 VIS524362:VIS524367 VSO524362:VSO524367 WCK524362:WCK524367 WMG524362:WMG524367 WWC524362:WWC524367 JQ589898:JQ589903 TM589898:TM589903 ADI589898:ADI589903 ANE589898:ANE589903 AXA589898:AXA589903 BGW589898:BGW589903 BQS589898:BQS589903 CAO589898:CAO589903 CKK589898:CKK589903 CUG589898:CUG589903 DEC589898:DEC589903 DNY589898:DNY589903 DXU589898:DXU589903 EHQ589898:EHQ589903 ERM589898:ERM589903 FBI589898:FBI589903 FLE589898:FLE589903 FVA589898:FVA589903 GEW589898:GEW589903 GOS589898:GOS589903 GYO589898:GYO589903 HIK589898:HIK589903 HSG589898:HSG589903 ICC589898:ICC589903 ILY589898:ILY589903 IVU589898:IVU589903 JFQ589898:JFQ589903 JPM589898:JPM589903 JZI589898:JZI589903 KJE589898:KJE589903 KTA589898:KTA589903 LCW589898:LCW589903 LMS589898:LMS589903 LWO589898:LWO589903 MGK589898:MGK589903 MQG589898:MQG589903 NAC589898:NAC589903 NJY589898:NJY589903 NTU589898:NTU589903 ODQ589898:ODQ589903 ONM589898:ONM589903 OXI589898:OXI589903 PHE589898:PHE589903 PRA589898:PRA589903 QAW589898:QAW589903 QKS589898:QKS589903 QUO589898:QUO589903 REK589898:REK589903 ROG589898:ROG589903 RYC589898:RYC589903 SHY589898:SHY589903 SRU589898:SRU589903 TBQ589898:TBQ589903 TLM589898:TLM589903 TVI589898:TVI589903 UFE589898:UFE589903 UPA589898:UPA589903 UYW589898:UYW589903 VIS589898:VIS589903 VSO589898:VSO589903 WCK589898:WCK589903 WMG589898:WMG589903 WWC589898:WWC589903 JQ655434:JQ655439 TM655434:TM655439 ADI655434:ADI655439 ANE655434:ANE655439 AXA655434:AXA655439 BGW655434:BGW655439 BQS655434:BQS655439 CAO655434:CAO655439 CKK655434:CKK655439 CUG655434:CUG655439 DEC655434:DEC655439 DNY655434:DNY655439 DXU655434:DXU655439 EHQ655434:EHQ655439 ERM655434:ERM655439 FBI655434:FBI655439 FLE655434:FLE655439 FVA655434:FVA655439 GEW655434:GEW655439 GOS655434:GOS655439 GYO655434:GYO655439 HIK655434:HIK655439 HSG655434:HSG655439 ICC655434:ICC655439 ILY655434:ILY655439 IVU655434:IVU655439 JFQ655434:JFQ655439 JPM655434:JPM655439 JZI655434:JZI655439 KJE655434:KJE655439 KTA655434:KTA655439 LCW655434:LCW655439 LMS655434:LMS655439 LWO655434:LWO655439 MGK655434:MGK655439 MQG655434:MQG655439 NAC655434:NAC655439 NJY655434:NJY655439 NTU655434:NTU655439 ODQ655434:ODQ655439 ONM655434:ONM655439 OXI655434:OXI655439 PHE655434:PHE655439 PRA655434:PRA655439 QAW655434:QAW655439 QKS655434:QKS655439 QUO655434:QUO655439 REK655434:REK655439 ROG655434:ROG655439 RYC655434:RYC655439 SHY655434:SHY655439 SRU655434:SRU655439 TBQ655434:TBQ655439 TLM655434:TLM655439 TVI655434:TVI655439 UFE655434:UFE655439 UPA655434:UPA655439 UYW655434:UYW655439 VIS655434:VIS655439 VSO655434:VSO655439 WCK655434:WCK655439 WMG655434:WMG655439 WWC655434:WWC655439 JQ720970:JQ720975 TM720970:TM720975 ADI720970:ADI720975 ANE720970:ANE720975 AXA720970:AXA720975 BGW720970:BGW720975 BQS720970:BQS720975 CAO720970:CAO720975 CKK720970:CKK720975 CUG720970:CUG720975 DEC720970:DEC720975 DNY720970:DNY720975 DXU720970:DXU720975 EHQ720970:EHQ720975 ERM720970:ERM720975 FBI720970:FBI720975 FLE720970:FLE720975 FVA720970:FVA720975 GEW720970:GEW720975 GOS720970:GOS720975 GYO720970:GYO720975 HIK720970:HIK720975 HSG720970:HSG720975 ICC720970:ICC720975 ILY720970:ILY720975 IVU720970:IVU720975 JFQ720970:JFQ720975 JPM720970:JPM720975 JZI720970:JZI720975 KJE720970:KJE720975 KTA720970:KTA720975 LCW720970:LCW720975 LMS720970:LMS720975 LWO720970:LWO720975 MGK720970:MGK720975 MQG720970:MQG720975 NAC720970:NAC720975 NJY720970:NJY720975 NTU720970:NTU720975 ODQ720970:ODQ720975 ONM720970:ONM720975 OXI720970:OXI720975 PHE720970:PHE720975 PRA720970:PRA720975 QAW720970:QAW720975 QKS720970:QKS720975 QUO720970:QUO720975 REK720970:REK720975 ROG720970:ROG720975 RYC720970:RYC720975 SHY720970:SHY720975 SRU720970:SRU720975 TBQ720970:TBQ720975 TLM720970:TLM720975 TVI720970:TVI720975 UFE720970:UFE720975 UPA720970:UPA720975 UYW720970:UYW720975 VIS720970:VIS720975 VSO720970:VSO720975 WCK720970:WCK720975 WMG720970:WMG720975 WWC720970:WWC720975 JQ786506:JQ786511 TM786506:TM786511 ADI786506:ADI786511 ANE786506:ANE786511 AXA786506:AXA786511 BGW786506:BGW786511 BQS786506:BQS786511 CAO786506:CAO786511 CKK786506:CKK786511 CUG786506:CUG786511 DEC786506:DEC786511 DNY786506:DNY786511 DXU786506:DXU786511 EHQ786506:EHQ786511 ERM786506:ERM786511 FBI786506:FBI786511 FLE786506:FLE786511 FVA786506:FVA786511 GEW786506:GEW786511 GOS786506:GOS786511 GYO786506:GYO786511 HIK786506:HIK786511 HSG786506:HSG786511 ICC786506:ICC786511 ILY786506:ILY786511 IVU786506:IVU786511 JFQ786506:JFQ786511 JPM786506:JPM786511 JZI786506:JZI786511 KJE786506:KJE786511 KTA786506:KTA786511 LCW786506:LCW786511 LMS786506:LMS786511 LWO786506:LWO786511 MGK786506:MGK786511 MQG786506:MQG786511 NAC786506:NAC786511 NJY786506:NJY786511 NTU786506:NTU786511 ODQ786506:ODQ786511 ONM786506:ONM786511 OXI786506:OXI786511 PHE786506:PHE786511 PRA786506:PRA786511 QAW786506:QAW786511 QKS786506:QKS786511 QUO786506:QUO786511 REK786506:REK786511 ROG786506:ROG786511 RYC786506:RYC786511 SHY786506:SHY786511 SRU786506:SRU786511 TBQ786506:TBQ786511 TLM786506:TLM786511 TVI786506:TVI786511 UFE786506:UFE786511 UPA786506:UPA786511 UYW786506:UYW786511 VIS786506:VIS786511 VSO786506:VSO786511 WCK786506:WCK786511 WMG786506:WMG786511 WWC786506:WWC786511 JQ852042:JQ852047 TM852042:TM852047 ADI852042:ADI852047 ANE852042:ANE852047 AXA852042:AXA852047 BGW852042:BGW852047 BQS852042:BQS852047 CAO852042:CAO852047 CKK852042:CKK852047 CUG852042:CUG852047 DEC852042:DEC852047 DNY852042:DNY852047 DXU852042:DXU852047 EHQ852042:EHQ852047 ERM852042:ERM852047 FBI852042:FBI852047 FLE852042:FLE852047 FVA852042:FVA852047 GEW852042:GEW852047 GOS852042:GOS852047 GYO852042:GYO852047 HIK852042:HIK852047 HSG852042:HSG852047 ICC852042:ICC852047 ILY852042:ILY852047 IVU852042:IVU852047 JFQ852042:JFQ852047 JPM852042:JPM852047 JZI852042:JZI852047 KJE852042:KJE852047 KTA852042:KTA852047 LCW852042:LCW852047 LMS852042:LMS852047 LWO852042:LWO852047 MGK852042:MGK852047 MQG852042:MQG852047 NAC852042:NAC852047 NJY852042:NJY852047 NTU852042:NTU852047 ODQ852042:ODQ852047 ONM852042:ONM852047 OXI852042:OXI852047 PHE852042:PHE852047 PRA852042:PRA852047 QAW852042:QAW852047 QKS852042:QKS852047 QUO852042:QUO852047 REK852042:REK852047 ROG852042:ROG852047 RYC852042:RYC852047 SHY852042:SHY852047 SRU852042:SRU852047 TBQ852042:TBQ852047 TLM852042:TLM852047 TVI852042:TVI852047 UFE852042:UFE852047 UPA852042:UPA852047 UYW852042:UYW852047 VIS852042:VIS852047 VSO852042:VSO852047 WCK852042:WCK852047 WMG852042:WMG852047 WWC852042:WWC852047 JQ917578:JQ917583 TM917578:TM917583 ADI917578:ADI917583 ANE917578:ANE917583 AXA917578:AXA917583 BGW917578:BGW917583 BQS917578:BQS917583 CAO917578:CAO917583 CKK917578:CKK917583 CUG917578:CUG917583 DEC917578:DEC917583 DNY917578:DNY917583 DXU917578:DXU917583 EHQ917578:EHQ917583 ERM917578:ERM917583 FBI917578:FBI917583 FLE917578:FLE917583 FVA917578:FVA917583 GEW917578:GEW917583 GOS917578:GOS917583 GYO917578:GYO917583 HIK917578:HIK917583 HSG917578:HSG917583 ICC917578:ICC917583 ILY917578:ILY917583 IVU917578:IVU917583 JFQ917578:JFQ917583 JPM917578:JPM917583 JZI917578:JZI917583 KJE917578:KJE917583 KTA917578:KTA917583 LCW917578:LCW917583 LMS917578:LMS917583 LWO917578:LWO917583 MGK917578:MGK917583 MQG917578:MQG917583 NAC917578:NAC917583 NJY917578:NJY917583 NTU917578:NTU917583 ODQ917578:ODQ917583 ONM917578:ONM917583 OXI917578:OXI917583 PHE917578:PHE917583 PRA917578:PRA917583 QAW917578:QAW917583 QKS917578:QKS917583 QUO917578:QUO917583 REK917578:REK917583 ROG917578:ROG917583 RYC917578:RYC917583 SHY917578:SHY917583 SRU917578:SRU917583 TBQ917578:TBQ917583 TLM917578:TLM917583 TVI917578:TVI917583 UFE917578:UFE917583 UPA917578:UPA917583 UYW917578:UYW917583 VIS917578:VIS917583 VSO917578:VSO917583 WCK917578:WCK917583 WMG917578:WMG917583 WWC917578:WWC917583 JQ983114:JQ983119 TM983114:TM983119 ADI983114:ADI983119 ANE983114:ANE983119 AXA983114:AXA983119 BGW983114:BGW983119 BQS983114:BQS983119 CAO983114:CAO983119 CKK983114:CKK983119 CUG983114:CUG983119 DEC983114:DEC983119 DNY983114:DNY983119 DXU983114:DXU983119 EHQ983114:EHQ983119 ERM983114:ERM983119 FBI983114:FBI983119 FLE983114:FLE983119 FVA983114:FVA983119 GEW983114:GEW983119 GOS983114:GOS983119 GYO983114:GYO983119 HIK983114:HIK983119 HSG983114:HSG983119 ICC983114:ICC983119 ILY983114:ILY983119 IVU983114:IVU983119 JFQ983114:JFQ983119 JPM983114:JPM983119 JZI983114:JZI983119 KJE983114:KJE983119 KTA983114:KTA983119 LCW983114:LCW983119 LMS983114:LMS983119 LWO983114:LWO983119 MGK983114:MGK983119 MQG983114:MQG983119 NAC983114:NAC983119 NJY983114:NJY983119 NTU983114:NTU983119 ODQ983114:ODQ983119 ONM983114:ONM983119 OXI983114:OXI983119 PHE983114:PHE983119 PRA983114:PRA983119 QAW983114:QAW983119 QKS983114:QKS983119 QUO983114:QUO983119 REK983114:REK983119 ROG983114:ROG983119 RYC983114:RYC983119 SHY983114:SHY983119 SRU983114:SRU983119 TBQ983114:TBQ983119 TLM983114:TLM983119 TVI983114:TVI983119 UFE983114:UFE983119 UPA983114:UPA983119 UYW983114:UYW983119 VIS983114:VIS983119 VSO983114:VSO983119 WCK983114:WCK983119 WMG983114:WMG983119 WWC983114:WWC983119 JQ95:JQ102 TM95:TM102 ADI95:ADI102 ANE95:ANE102 AXA95:AXA102 BGW95:BGW102 BQS95:BQS102 CAO95:CAO102 CKK95:CKK102 CUG95:CUG102 DEC95:DEC102 DNY95:DNY102 DXU95:DXU102 EHQ95:EHQ102 ERM95:ERM102 FBI95:FBI102 FLE95:FLE102 FVA95:FVA102 GEW95:GEW102 GOS95:GOS102 GYO95:GYO102 HIK95:HIK102 HSG95:HSG102 ICC95:ICC102 ILY95:ILY102 IVU95:IVU102 JFQ95:JFQ102 JPM95:JPM102 JZI95:JZI102 KJE95:KJE102 KTA95:KTA102 LCW95:LCW102 LMS95:LMS102 LWO95:LWO102 MGK95:MGK102 MQG95:MQG102 NAC95:NAC102 NJY95:NJY102 NTU95:NTU102 ODQ95:ODQ102 ONM95:ONM102 OXI95:OXI102 PHE95:PHE102 PRA95:PRA102 QAW95:QAW102 QKS95:QKS102 QUO95:QUO102 REK95:REK102 ROG95:ROG102 RYC95:RYC102 SHY95:SHY102 SRU95:SRU102 TBQ95:TBQ102 TLM95:TLM102 TVI95:TVI102 UFE95:UFE102 UPA95:UPA102 UYW95:UYW102 VIS95:VIS102 VSO95:VSO102 WCK95:WCK102 WMG95:WMG102 WWC95:WWC102 JQ65621:JQ65623 TM65621:TM65623 ADI65621:ADI65623 ANE65621:ANE65623 AXA65621:AXA65623 BGW65621:BGW65623 BQS65621:BQS65623 CAO65621:CAO65623 CKK65621:CKK65623 CUG65621:CUG65623 DEC65621:DEC65623 DNY65621:DNY65623 DXU65621:DXU65623 EHQ65621:EHQ65623 ERM65621:ERM65623 FBI65621:FBI65623 FLE65621:FLE65623 FVA65621:FVA65623 GEW65621:GEW65623 GOS65621:GOS65623 GYO65621:GYO65623 HIK65621:HIK65623 HSG65621:HSG65623 ICC65621:ICC65623 ILY65621:ILY65623 IVU65621:IVU65623 JFQ65621:JFQ65623 JPM65621:JPM65623 JZI65621:JZI65623 KJE65621:KJE65623 KTA65621:KTA65623 LCW65621:LCW65623 LMS65621:LMS65623 LWO65621:LWO65623 MGK65621:MGK65623 MQG65621:MQG65623 NAC65621:NAC65623 NJY65621:NJY65623 NTU65621:NTU65623 ODQ65621:ODQ65623 ONM65621:ONM65623 OXI65621:OXI65623 PHE65621:PHE65623 PRA65621:PRA65623 QAW65621:QAW65623 QKS65621:QKS65623 QUO65621:QUO65623 REK65621:REK65623 ROG65621:ROG65623 RYC65621:RYC65623 SHY65621:SHY65623 SRU65621:SRU65623 TBQ65621:TBQ65623 TLM65621:TLM65623 TVI65621:TVI65623 UFE65621:UFE65623 UPA65621:UPA65623 UYW65621:UYW65623 VIS65621:VIS65623 VSO65621:VSO65623 WCK65621:WCK65623 WMG65621:WMG65623 WWC65621:WWC65623 JQ131157:JQ131159 TM131157:TM131159 ADI131157:ADI131159 ANE131157:ANE131159 AXA131157:AXA131159 BGW131157:BGW131159 BQS131157:BQS131159 CAO131157:CAO131159 CKK131157:CKK131159 CUG131157:CUG131159 DEC131157:DEC131159 DNY131157:DNY131159 DXU131157:DXU131159 EHQ131157:EHQ131159 ERM131157:ERM131159 FBI131157:FBI131159 FLE131157:FLE131159 FVA131157:FVA131159 GEW131157:GEW131159 GOS131157:GOS131159 GYO131157:GYO131159 HIK131157:HIK131159 HSG131157:HSG131159 ICC131157:ICC131159 ILY131157:ILY131159 IVU131157:IVU131159 JFQ131157:JFQ131159 JPM131157:JPM131159 JZI131157:JZI131159 KJE131157:KJE131159 KTA131157:KTA131159 LCW131157:LCW131159 LMS131157:LMS131159 LWO131157:LWO131159 MGK131157:MGK131159 MQG131157:MQG131159 NAC131157:NAC131159 NJY131157:NJY131159 NTU131157:NTU131159 ODQ131157:ODQ131159 ONM131157:ONM131159 OXI131157:OXI131159 PHE131157:PHE131159 PRA131157:PRA131159 QAW131157:QAW131159 QKS131157:QKS131159 QUO131157:QUO131159 REK131157:REK131159 ROG131157:ROG131159 RYC131157:RYC131159 SHY131157:SHY131159 SRU131157:SRU131159 TBQ131157:TBQ131159 TLM131157:TLM131159 TVI131157:TVI131159 UFE131157:UFE131159 UPA131157:UPA131159 UYW131157:UYW131159 VIS131157:VIS131159 VSO131157:VSO131159 WCK131157:WCK131159 WMG131157:WMG131159 WWC131157:WWC131159 JQ196693:JQ196695 TM196693:TM196695 ADI196693:ADI196695 ANE196693:ANE196695 AXA196693:AXA196695 BGW196693:BGW196695 BQS196693:BQS196695 CAO196693:CAO196695 CKK196693:CKK196695 CUG196693:CUG196695 DEC196693:DEC196695 DNY196693:DNY196695 DXU196693:DXU196695 EHQ196693:EHQ196695 ERM196693:ERM196695 FBI196693:FBI196695 FLE196693:FLE196695 FVA196693:FVA196695 GEW196693:GEW196695 GOS196693:GOS196695 GYO196693:GYO196695 HIK196693:HIK196695 HSG196693:HSG196695 ICC196693:ICC196695 ILY196693:ILY196695 IVU196693:IVU196695 JFQ196693:JFQ196695 JPM196693:JPM196695 JZI196693:JZI196695 KJE196693:KJE196695 KTA196693:KTA196695 LCW196693:LCW196695 LMS196693:LMS196695 LWO196693:LWO196695 MGK196693:MGK196695 MQG196693:MQG196695 NAC196693:NAC196695 NJY196693:NJY196695 NTU196693:NTU196695 ODQ196693:ODQ196695 ONM196693:ONM196695 OXI196693:OXI196695 PHE196693:PHE196695 PRA196693:PRA196695 QAW196693:QAW196695 QKS196693:QKS196695 QUO196693:QUO196695 REK196693:REK196695 ROG196693:ROG196695 RYC196693:RYC196695 SHY196693:SHY196695 SRU196693:SRU196695 TBQ196693:TBQ196695 TLM196693:TLM196695 TVI196693:TVI196695 UFE196693:UFE196695 UPA196693:UPA196695 UYW196693:UYW196695 VIS196693:VIS196695 VSO196693:VSO196695 WCK196693:WCK196695 WMG196693:WMG196695 WWC196693:WWC196695 JQ262229:JQ262231 TM262229:TM262231 ADI262229:ADI262231 ANE262229:ANE262231 AXA262229:AXA262231 BGW262229:BGW262231 BQS262229:BQS262231 CAO262229:CAO262231 CKK262229:CKK262231 CUG262229:CUG262231 DEC262229:DEC262231 DNY262229:DNY262231 DXU262229:DXU262231 EHQ262229:EHQ262231 ERM262229:ERM262231 FBI262229:FBI262231 FLE262229:FLE262231 FVA262229:FVA262231 GEW262229:GEW262231 GOS262229:GOS262231 GYO262229:GYO262231 HIK262229:HIK262231 HSG262229:HSG262231 ICC262229:ICC262231 ILY262229:ILY262231 IVU262229:IVU262231 JFQ262229:JFQ262231 JPM262229:JPM262231 JZI262229:JZI262231 KJE262229:KJE262231 KTA262229:KTA262231 LCW262229:LCW262231 LMS262229:LMS262231 LWO262229:LWO262231 MGK262229:MGK262231 MQG262229:MQG262231 NAC262229:NAC262231 NJY262229:NJY262231 NTU262229:NTU262231 ODQ262229:ODQ262231 ONM262229:ONM262231 OXI262229:OXI262231 PHE262229:PHE262231 PRA262229:PRA262231 QAW262229:QAW262231 QKS262229:QKS262231 QUO262229:QUO262231 REK262229:REK262231 ROG262229:ROG262231 RYC262229:RYC262231 SHY262229:SHY262231 SRU262229:SRU262231 TBQ262229:TBQ262231 TLM262229:TLM262231 TVI262229:TVI262231 UFE262229:UFE262231 UPA262229:UPA262231 UYW262229:UYW262231 VIS262229:VIS262231 VSO262229:VSO262231 WCK262229:WCK262231 WMG262229:WMG262231 WWC262229:WWC262231 JQ327765:JQ327767 TM327765:TM327767 ADI327765:ADI327767 ANE327765:ANE327767 AXA327765:AXA327767 BGW327765:BGW327767 BQS327765:BQS327767 CAO327765:CAO327767 CKK327765:CKK327767 CUG327765:CUG327767 DEC327765:DEC327767 DNY327765:DNY327767 DXU327765:DXU327767 EHQ327765:EHQ327767 ERM327765:ERM327767 FBI327765:FBI327767 FLE327765:FLE327767 FVA327765:FVA327767 GEW327765:GEW327767 GOS327765:GOS327767 GYO327765:GYO327767 HIK327765:HIK327767 HSG327765:HSG327767 ICC327765:ICC327767 ILY327765:ILY327767 IVU327765:IVU327767 JFQ327765:JFQ327767 JPM327765:JPM327767 JZI327765:JZI327767 KJE327765:KJE327767 KTA327765:KTA327767 LCW327765:LCW327767 LMS327765:LMS327767 LWO327765:LWO327767 MGK327765:MGK327767 MQG327765:MQG327767 NAC327765:NAC327767 NJY327765:NJY327767 NTU327765:NTU327767 ODQ327765:ODQ327767 ONM327765:ONM327767 OXI327765:OXI327767 PHE327765:PHE327767 PRA327765:PRA327767 QAW327765:QAW327767 QKS327765:QKS327767 QUO327765:QUO327767 REK327765:REK327767 ROG327765:ROG327767 RYC327765:RYC327767 SHY327765:SHY327767 SRU327765:SRU327767 TBQ327765:TBQ327767 TLM327765:TLM327767 TVI327765:TVI327767 UFE327765:UFE327767 UPA327765:UPA327767 UYW327765:UYW327767 VIS327765:VIS327767 VSO327765:VSO327767 WCK327765:WCK327767 WMG327765:WMG327767 WWC327765:WWC327767 JQ393301:JQ393303 TM393301:TM393303 ADI393301:ADI393303 ANE393301:ANE393303 AXA393301:AXA393303 BGW393301:BGW393303 BQS393301:BQS393303 CAO393301:CAO393303 CKK393301:CKK393303 CUG393301:CUG393303 DEC393301:DEC393303 DNY393301:DNY393303 DXU393301:DXU393303 EHQ393301:EHQ393303 ERM393301:ERM393303 FBI393301:FBI393303 FLE393301:FLE393303 FVA393301:FVA393303 GEW393301:GEW393303 GOS393301:GOS393303 GYO393301:GYO393303 HIK393301:HIK393303 HSG393301:HSG393303 ICC393301:ICC393303 ILY393301:ILY393303 IVU393301:IVU393303 JFQ393301:JFQ393303 JPM393301:JPM393303 JZI393301:JZI393303 KJE393301:KJE393303 KTA393301:KTA393303 LCW393301:LCW393303 LMS393301:LMS393303 LWO393301:LWO393303 MGK393301:MGK393303 MQG393301:MQG393303 NAC393301:NAC393303 NJY393301:NJY393303 NTU393301:NTU393303 ODQ393301:ODQ393303 ONM393301:ONM393303 OXI393301:OXI393303 PHE393301:PHE393303 PRA393301:PRA393303 QAW393301:QAW393303 QKS393301:QKS393303 QUO393301:QUO393303 REK393301:REK393303 ROG393301:ROG393303 RYC393301:RYC393303 SHY393301:SHY393303 SRU393301:SRU393303 TBQ393301:TBQ393303 TLM393301:TLM393303 TVI393301:TVI393303 UFE393301:UFE393303 UPA393301:UPA393303 UYW393301:UYW393303 VIS393301:VIS393303 VSO393301:VSO393303 WCK393301:WCK393303 WMG393301:WMG393303 WWC393301:WWC393303 JQ458837:JQ458839 TM458837:TM458839 ADI458837:ADI458839 ANE458837:ANE458839 AXA458837:AXA458839 BGW458837:BGW458839 BQS458837:BQS458839 CAO458837:CAO458839 CKK458837:CKK458839 CUG458837:CUG458839 DEC458837:DEC458839 DNY458837:DNY458839 DXU458837:DXU458839 EHQ458837:EHQ458839 ERM458837:ERM458839 FBI458837:FBI458839 FLE458837:FLE458839 FVA458837:FVA458839 GEW458837:GEW458839 GOS458837:GOS458839 GYO458837:GYO458839 HIK458837:HIK458839 HSG458837:HSG458839 ICC458837:ICC458839 ILY458837:ILY458839 IVU458837:IVU458839 JFQ458837:JFQ458839 JPM458837:JPM458839 JZI458837:JZI458839 KJE458837:KJE458839 KTA458837:KTA458839 LCW458837:LCW458839 LMS458837:LMS458839 LWO458837:LWO458839 MGK458837:MGK458839 MQG458837:MQG458839 NAC458837:NAC458839 NJY458837:NJY458839 NTU458837:NTU458839 ODQ458837:ODQ458839 ONM458837:ONM458839 OXI458837:OXI458839 PHE458837:PHE458839 PRA458837:PRA458839 QAW458837:QAW458839 QKS458837:QKS458839 QUO458837:QUO458839 REK458837:REK458839 ROG458837:ROG458839 RYC458837:RYC458839 SHY458837:SHY458839 SRU458837:SRU458839 TBQ458837:TBQ458839 TLM458837:TLM458839 TVI458837:TVI458839 UFE458837:UFE458839 UPA458837:UPA458839 UYW458837:UYW458839 VIS458837:VIS458839 VSO458837:VSO458839 WCK458837:WCK458839 WMG458837:WMG458839 WWC458837:WWC458839 JQ524373:JQ524375 TM524373:TM524375 ADI524373:ADI524375 ANE524373:ANE524375 AXA524373:AXA524375 BGW524373:BGW524375 BQS524373:BQS524375 CAO524373:CAO524375 CKK524373:CKK524375 CUG524373:CUG524375 DEC524373:DEC524375 DNY524373:DNY524375 DXU524373:DXU524375 EHQ524373:EHQ524375 ERM524373:ERM524375 FBI524373:FBI524375 FLE524373:FLE524375 FVA524373:FVA524375 GEW524373:GEW524375 GOS524373:GOS524375 GYO524373:GYO524375 HIK524373:HIK524375 HSG524373:HSG524375 ICC524373:ICC524375 ILY524373:ILY524375 IVU524373:IVU524375 JFQ524373:JFQ524375 JPM524373:JPM524375 JZI524373:JZI524375 KJE524373:KJE524375 KTA524373:KTA524375 LCW524373:LCW524375 LMS524373:LMS524375 LWO524373:LWO524375 MGK524373:MGK524375 MQG524373:MQG524375 NAC524373:NAC524375 NJY524373:NJY524375 NTU524373:NTU524375 ODQ524373:ODQ524375 ONM524373:ONM524375 OXI524373:OXI524375 PHE524373:PHE524375 PRA524373:PRA524375 QAW524373:QAW524375 QKS524373:QKS524375 QUO524373:QUO524375 REK524373:REK524375 ROG524373:ROG524375 RYC524373:RYC524375 SHY524373:SHY524375 SRU524373:SRU524375 TBQ524373:TBQ524375 TLM524373:TLM524375 TVI524373:TVI524375 UFE524373:UFE524375 UPA524373:UPA524375 UYW524373:UYW524375 VIS524373:VIS524375 VSO524373:VSO524375 WCK524373:WCK524375 WMG524373:WMG524375 WWC524373:WWC524375 JQ589909:JQ589911 TM589909:TM589911 ADI589909:ADI589911 ANE589909:ANE589911 AXA589909:AXA589911 BGW589909:BGW589911 BQS589909:BQS589911 CAO589909:CAO589911 CKK589909:CKK589911 CUG589909:CUG589911 DEC589909:DEC589911 DNY589909:DNY589911 DXU589909:DXU589911 EHQ589909:EHQ589911 ERM589909:ERM589911 FBI589909:FBI589911 FLE589909:FLE589911 FVA589909:FVA589911 GEW589909:GEW589911 GOS589909:GOS589911 GYO589909:GYO589911 HIK589909:HIK589911 HSG589909:HSG589911 ICC589909:ICC589911 ILY589909:ILY589911 IVU589909:IVU589911 JFQ589909:JFQ589911 JPM589909:JPM589911 JZI589909:JZI589911 KJE589909:KJE589911 KTA589909:KTA589911 LCW589909:LCW589911 LMS589909:LMS589911 LWO589909:LWO589911 MGK589909:MGK589911 MQG589909:MQG589911 NAC589909:NAC589911 NJY589909:NJY589911 NTU589909:NTU589911 ODQ589909:ODQ589911 ONM589909:ONM589911 OXI589909:OXI589911 PHE589909:PHE589911 PRA589909:PRA589911 QAW589909:QAW589911 QKS589909:QKS589911 QUO589909:QUO589911 REK589909:REK589911 ROG589909:ROG589911 RYC589909:RYC589911 SHY589909:SHY589911 SRU589909:SRU589911 TBQ589909:TBQ589911 TLM589909:TLM589911 TVI589909:TVI589911 UFE589909:UFE589911 UPA589909:UPA589911 UYW589909:UYW589911 VIS589909:VIS589911 VSO589909:VSO589911 WCK589909:WCK589911 WMG589909:WMG589911 WWC589909:WWC589911 JQ655445:JQ655447 TM655445:TM655447 ADI655445:ADI655447 ANE655445:ANE655447 AXA655445:AXA655447 BGW655445:BGW655447 BQS655445:BQS655447 CAO655445:CAO655447 CKK655445:CKK655447 CUG655445:CUG655447 DEC655445:DEC655447 DNY655445:DNY655447 DXU655445:DXU655447 EHQ655445:EHQ655447 ERM655445:ERM655447 FBI655445:FBI655447 FLE655445:FLE655447 FVA655445:FVA655447 GEW655445:GEW655447 GOS655445:GOS655447 GYO655445:GYO655447 HIK655445:HIK655447 HSG655445:HSG655447 ICC655445:ICC655447 ILY655445:ILY655447 IVU655445:IVU655447 JFQ655445:JFQ655447 JPM655445:JPM655447 JZI655445:JZI655447 KJE655445:KJE655447 KTA655445:KTA655447 LCW655445:LCW655447 LMS655445:LMS655447 LWO655445:LWO655447 MGK655445:MGK655447 MQG655445:MQG655447 NAC655445:NAC655447 NJY655445:NJY655447 NTU655445:NTU655447 ODQ655445:ODQ655447 ONM655445:ONM655447 OXI655445:OXI655447 PHE655445:PHE655447 PRA655445:PRA655447 QAW655445:QAW655447 QKS655445:QKS655447 QUO655445:QUO655447 REK655445:REK655447 ROG655445:ROG655447 RYC655445:RYC655447 SHY655445:SHY655447 SRU655445:SRU655447 TBQ655445:TBQ655447 TLM655445:TLM655447 TVI655445:TVI655447 UFE655445:UFE655447 UPA655445:UPA655447 UYW655445:UYW655447 VIS655445:VIS655447 VSO655445:VSO655447 WCK655445:WCK655447 WMG655445:WMG655447 WWC655445:WWC655447 JQ720981:JQ720983 TM720981:TM720983 ADI720981:ADI720983 ANE720981:ANE720983 AXA720981:AXA720983 BGW720981:BGW720983 BQS720981:BQS720983 CAO720981:CAO720983 CKK720981:CKK720983 CUG720981:CUG720983 DEC720981:DEC720983 DNY720981:DNY720983 DXU720981:DXU720983 EHQ720981:EHQ720983 ERM720981:ERM720983 FBI720981:FBI720983 FLE720981:FLE720983 FVA720981:FVA720983 GEW720981:GEW720983 GOS720981:GOS720983 GYO720981:GYO720983 HIK720981:HIK720983 HSG720981:HSG720983 ICC720981:ICC720983 ILY720981:ILY720983 IVU720981:IVU720983 JFQ720981:JFQ720983 JPM720981:JPM720983 JZI720981:JZI720983 KJE720981:KJE720983 KTA720981:KTA720983 LCW720981:LCW720983 LMS720981:LMS720983 LWO720981:LWO720983 MGK720981:MGK720983 MQG720981:MQG720983 NAC720981:NAC720983 NJY720981:NJY720983 NTU720981:NTU720983 ODQ720981:ODQ720983 ONM720981:ONM720983 OXI720981:OXI720983 PHE720981:PHE720983 PRA720981:PRA720983 QAW720981:QAW720983 QKS720981:QKS720983 QUO720981:QUO720983 REK720981:REK720983 ROG720981:ROG720983 RYC720981:RYC720983 SHY720981:SHY720983 SRU720981:SRU720983 TBQ720981:TBQ720983 TLM720981:TLM720983 TVI720981:TVI720983 UFE720981:UFE720983 UPA720981:UPA720983 UYW720981:UYW720983 VIS720981:VIS720983 VSO720981:VSO720983 WCK720981:WCK720983 WMG720981:WMG720983 WWC720981:WWC720983 JQ786517:JQ786519 TM786517:TM786519 ADI786517:ADI786519 ANE786517:ANE786519 AXA786517:AXA786519 BGW786517:BGW786519 BQS786517:BQS786519 CAO786517:CAO786519 CKK786517:CKK786519 CUG786517:CUG786519 DEC786517:DEC786519 DNY786517:DNY786519 DXU786517:DXU786519 EHQ786517:EHQ786519 ERM786517:ERM786519 FBI786517:FBI786519 FLE786517:FLE786519 FVA786517:FVA786519 GEW786517:GEW786519 GOS786517:GOS786519 GYO786517:GYO786519 HIK786517:HIK786519 HSG786517:HSG786519 ICC786517:ICC786519 ILY786517:ILY786519 IVU786517:IVU786519 JFQ786517:JFQ786519 JPM786517:JPM786519 JZI786517:JZI786519 KJE786517:KJE786519 KTA786517:KTA786519 LCW786517:LCW786519 LMS786517:LMS786519 LWO786517:LWO786519 MGK786517:MGK786519 MQG786517:MQG786519 NAC786517:NAC786519 NJY786517:NJY786519 NTU786517:NTU786519 ODQ786517:ODQ786519 ONM786517:ONM786519 OXI786517:OXI786519 PHE786517:PHE786519 PRA786517:PRA786519 QAW786517:QAW786519 QKS786517:QKS786519 QUO786517:QUO786519 REK786517:REK786519 ROG786517:ROG786519 RYC786517:RYC786519 SHY786517:SHY786519 SRU786517:SRU786519 TBQ786517:TBQ786519 TLM786517:TLM786519 TVI786517:TVI786519 UFE786517:UFE786519 UPA786517:UPA786519 UYW786517:UYW786519 VIS786517:VIS786519 VSO786517:VSO786519 WCK786517:WCK786519 WMG786517:WMG786519 WWC786517:WWC786519 JQ852053:JQ852055 TM852053:TM852055 ADI852053:ADI852055 ANE852053:ANE852055 AXA852053:AXA852055 BGW852053:BGW852055 BQS852053:BQS852055 CAO852053:CAO852055 CKK852053:CKK852055 CUG852053:CUG852055 DEC852053:DEC852055 DNY852053:DNY852055 DXU852053:DXU852055 EHQ852053:EHQ852055 ERM852053:ERM852055 FBI852053:FBI852055 FLE852053:FLE852055 FVA852053:FVA852055 GEW852053:GEW852055 GOS852053:GOS852055 GYO852053:GYO852055 HIK852053:HIK852055 HSG852053:HSG852055 ICC852053:ICC852055 ILY852053:ILY852055 IVU852053:IVU852055 JFQ852053:JFQ852055 JPM852053:JPM852055 JZI852053:JZI852055 KJE852053:KJE852055 KTA852053:KTA852055 LCW852053:LCW852055 LMS852053:LMS852055 LWO852053:LWO852055 MGK852053:MGK852055 MQG852053:MQG852055 NAC852053:NAC852055 NJY852053:NJY852055 NTU852053:NTU852055 ODQ852053:ODQ852055 ONM852053:ONM852055 OXI852053:OXI852055 PHE852053:PHE852055 PRA852053:PRA852055 QAW852053:QAW852055 QKS852053:QKS852055 QUO852053:QUO852055 REK852053:REK852055 ROG852053:ROG852055 RYC852053:RYC852055 SHY852053:SHY852055 SRU852053:SRU852055 TBQ852053:TBQ852055 TLM852053:TLM852055 TVI852053:TVI852055 UFE852053:UFE852055 UPA852053:UPA852055 UYW852053:UYW852055 VIS852053:VIS852055 VSO852053:VSO852055 WCK852053:WCK852055 WMG852053:WMG852055 WWC852053:WWC852055 JQ917589:JQ917591 TM917589:TM917591 ADI917589:ADI917591 ANE917589:ANE917591 AXA917589:AXA917591 BGW917589:BGW917591 BQS917589:BQS917591 CAO917589:CAO917591 CKK917589:CKK917591 CUG917589:CUG917591 DEC917589:DEC917591 DNY917589:DNY917591 DXU917589:DXU917591 EHQ917589:EHQ917591 ERM917589:ERM917591 FBI917589:FBI917591 FLE917589:FLE917591 FVA917589:FVA917591 GEW917589:GEW917591 GOS917589:GOS917591 GYO917589:GYO917591 HIK917589:HIK917591 HSG917589:HSG917591 ICC917589:ICC917591 ILY917589:ILY917591 IVU917589:IVU917591 JFQ917589:JFQ917591 JPM917589:JPM917591 JZI917589:JZI917591 KJE917589:KJE917591 KTA917589:KTA917591 LCW917589:LCW917591 LMS917589:LMS917591 LWO917589:LWO917591 MGK917589:MGK917591 MQG917589:MQG917591 NAC917589:NAC917591 NJY917589:NJY917591 NTU917589:NTU917591 ODQ917589:ODQ917591 ONM917589:ONM917591 OXI917589:OXI917591 PHE917589:PHE917591 PRA917589:PRA917591 QAW917589:QAW917591 QKS917589:QKS917591 QUO917589:QUO917591 REK917589:REK917591 ROG917589:ROG917591 RYC917589:RYC917591 SHY917589:SHY917591 SRU917589:SRU917591 TBQ917589:TBQ917591 TLM917589:TLM917591 TVI917589:TVI917591 UFE917589:UFE917591 UPA917589:UPA917591 UYW917589:UYW917591 VIS917589:VIS917591 VSO917589:VSO917591 WCK917589:WCK917591 WMG917589:WMG917591 WWC917589:WWC917591 JQ983125:JQ983127 TM983125:TM983127 ADI983125:ADI983127 ANE983125:ANE983127 AXA983125:AXA983127 BGW983125:BGW983127 BQS983125:BQS983127 CAO983125:CAO983127 CKK983125:CKK983127 CUG983125:CUG983127 DEC983125:DEC983127 DNY983125:DNY983127 DXU983125:DXU983127 EHQ983125:EHQ983127 ERM983125:ERM983127 FBI983125:FBI983127 FLE983125:FLE983127 FVA983125:FVA983127 GEW983125:GEW983127 GOS983125:GOS983127 GYO983125:GYO983127 HIK983125:HIK983127 HSG983125:HSG983127 ICC983125:ICC983127 ILY983125:ILY983127 IVU983125:IVU983127 JFQ983125:JFQ983127 JPM983125:JPM983127 JZI983125:JZI983127 KJE983125:KJE983127 KTA983125:KTA983127 LCW983125:LCW983127 LMS983125:LMS983127 LWO983125:LWO983127 MGK983125:MGK983127 MQG983125:MQG983127 NAC983125:NAC983127 NJY983125:NJY983127 NTU983125:NTU983127 ODQ983125:ODQ983127 ONM983125:ONM983127 OXI983125:OXI983127 PHE983125:PHE983127 PRA983125:PRA983127 QAW983125:QAW983127 QKS983125:QKS983127 QUO983125:QUO983127 REK983125:REK983127 ROG983125:ROG983127 RYC983125:RYC983127 SHY983125:SHY983127 SRU983125:SRU983127 TBQ983125:TBQ983127 TLM983125:TLM983127 TVI983125:TVI983127 UFE983125:UFE983127 UPA983125:UPA983127 UYW983125:UYW983127 VIS983125:VIS983127 VSO983125:VSO983127 WCK983125:WCK983127 WMG983125:WMG983127 WWC983125:WWC983127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JQ65639 TM65639 ADI65639 ANE65639 AXA65639 BGW65639 BQS65639 CAO65639 CKK65639 CUG65639 DEC65639 DNY65639 DXU65639 EHQ65639 ERM65639 FBI65639 FLE65639 FVA65639 GEW65639 GOS65639 GYO65639 HIK65639 HSG65639 ICC65639 ILY65639 IVU65639 JFQ65639 JPM65639 JZI65639 KJE65639 KTA65639 LCW65639 LMS65639 LWO65639 MGK65639 MQG65639 NAC65639 NJY65639 NTU65639 ODQ65639 ONM65639 OXI65639 PHE65639 PRA65639 QAW65639 QKS65639 QUO65639 REK65639 ROG65639 RYC65639 SHY65639 SRU65639 TBQ65639 TLM65639 TVI65639 UFE65639 UPA65639 UYW65639 VIS65639 VSO65639 WCK65639 WMG65639 WWC65639 JQ131175 TM131175 ADI131175 ANE131175 AXA131175 BGW131175 BQS131175 CAO131175 CKK131175 CUG131175 DEC131175 DNY131175 DXU131175 EHQ131175 ERM131175 FBI131175 FLE131175 FVA131175 GEW131175 GOS131175 GYO131175 HIK131175 HSG131175 ICC131175 ILY131175 IVU131175 JFQ131175 JPM131175 JZI131175 KJE131175 KTA131175 LCW131175 LMS131175 LWO131175 MGK131175 MQG131175 NAC131175 NJY131175 NTU131175 ODQ131175 ONM131175 OXI131175 PHE131175 PRA131175 QAW131175 QKS131175 QUO131175 REK131175 ROG131175 RYC131175 SHY131175 SRU131175 TBQ131175 TLM131175 TVI131175 UFE131175 UPA131175 UYW131175 VIS131175 VSO131175 WCK131175 WMG131175 WWC131175 JQ196711 TM196711 ADI196711 ANE196711 AXA196711 BGW196711 BQS196711 CAO196711 CKK196711 CUG196711 DEC196711 DNY196711 DXU196711 EHQ196711 ERM196711 FBI196711 FLE196711 FVA196711 GEW196711 GOS196711 GYO196711 HIK196711 HSG196711 ICC196711 ILY196711 IVU196711 JFQ196711 JPM196711 JZI196711 KJE196711 KTA196711 LCW196711 LMS196711 LWO196711 MGK196711 MQG196711 NAC196711 NJY196711 NTU196711 ODQ196711 ONM196711 OXI196711 PHE196711 PRA196711 QAW196711 QKS196711 QUO196711 REK196711 ROG196711 RYC196711 SHY196711 SRU196711 TBQ196711 TLM196711 TVI196711 UFE196711 UPA196711 UYW196711 VIS196711 VSO196711 WCK196711 WMG196711 WWC196711 JQ262247 TM262247 ADI262247 ANE262247 AXA262247 BGW262247 BQS262247 CAO262247 CKK262247 CUG262247 DEC262247 DNY262247 DXU262247 EHQ262247 ERM262247 FBI262247 FLE262247 FVA262247 GEW262247 GOS262247 GYO262247 HIK262247 HSG262247 ICC262247 ILY262247 IVU262247 JFQ262247 JPM262247 JZI262247 KJE262247 KTA262247 LCW262247 LMS262247 LWO262247 MGK262247 MQG262247 NAC262247 NJY262247 NTU262247 ODQ262247 ONM262247 OXI262247 PHE262247 PRA262247 QAW262247 QKS262247 QUO262247 REK262247 ROG262247 RYC262247 SHY262247 SRU262247 TBQ262247 TLM262247 TVI262247 UFE262247 UPA262247 UYW262247 VIS262247 VSO262247 WCK262247 WMG262247 WWC262247 JQ327783 TM327783 ADI327783 ANE327783 AXA327783 BGW327783 BQS327783 CAO327783 CKK327783 CUG327783 DEC327783 DNY327783 DXU327783 EHQ327783 ERM327783 FBI327783 FLE327783 FVA327783 GEW327783 GOS327783 GYO327783 HIK327783 HSG327783 ICC327783 ILY327783 IVU327783 JFQ327783 JPM327783 JZI327783 KJE327783 KTA327783 LCW327783 LMS327783 LWO327783 MGK327783 MQG327783 NAC327783 NJY327783 NTU327783 ODQ327783 ONM327783 OXI327783 PHE327783 PRA327783 QAW327783 QKS327783 QUO327783 REK327783 ROG327783 RYC327783 SHY327783 SRU327783 TBQ327783 TLM327783 TVI327783 UFE327783 UPA327783 UYW327783 VIS327783 VSO327783 WCK327783 WMG327783 WWC327783 JQ393319 TM393319 ADI393319 ANE393319 AXA393319 BGW393319 BQS393319 CAO393319 CKK393319 CUG393319 DEC393319 DNY393319 DXU393319 EHQ393319 ERM393319 FBI393319 FLE393319 FVA393319 GEW393319 GOS393319 GYO393319 HIK393319 HSG393319 ICC393319 ILY393319 IVU393319 JFQ393319 JPM393319 JZI393319 KJE393319 KTA393319 LCW393319 LMS393319 LWO393319 MGK393319 MQG393319 NAC393319 NJY393319 NTU393319 ODQ393319 ONM393319 OXI393319 PHE393319 PRA393319 QAW393319 QKS393319 QUO393319 REK393319 ROG393319 RYC393319 SHY393319 SRU393319 TBQ393319 TLM393319 TVI393319 UFE393319 UPA393319 UYW393319 VIS393319 VSO393319 WCK393319 WMG393319 WWC393319 JQ458855 TM458855 ADI458855 ANE458855 AXA458855 BGW458855 BQS458855 CAO458855 CKK458855 CUG458855 DEC458855 DNY458855 DXU458855 EHQ458855 ERM458855 FBI458855 FLE458855 FVA458855 GEW458855 GOS458855 GYO458855 HIK458855 HSG458855 ICC458855 ILY458855 IVU458855 JFQ458855 JPM458855 JZI458855 KJE458855 KTA458855 LCW458855 LMS458855 LWO458855 MGK458855 MQG458855 NAC458855 NJY458855 NTU458855 ODQ458855 ONM458855 OXI458855 PHE458855 PRA458855 QAW458855 QKS458855 QUO458855 REK458855 ROG458855 RYC458855 SHY458855 SRU458855 TBQ458855 TLM458855 TVI458855 UFE458855 UPA458855 UYW458855 VIS458855 VSO458855 WCK458855 WMG458855 WWC458855 JQ524391 TM524391 ADI524391 ANE524391 AXA524391 BGW524391 BQS524391 CAO524391 CKK524391 CUG524391 DEC524391 DNY524391 DXU524391 EHQ524391 ERM524391 FBI524391 FLE524391 FVA524391 GEW524391 GOS524391 GYO524391 HIK524391 HSG524391 ICC524391 ILY524391 IVU524391 JFQ524391 JPM524391 JZI524391 KJE524391 KTA524391 LCW524391 LMS524391 LWO524391 MGK524391 MQG524391 NAC524391 NJY524391 NTU524391 ODQ524391 ONM524391 OXI524391 PHE524391 PRA524391 QAW524391 QKS524391 QUO524391 REK524391 ROG524391 RYC524391 SHY524391 SRU524391 TBQ524391 TLM524391 TVI524391 UFE524391 UPA524391 UYW524391 VIS524391 VSO524391 WCK524391 WMG524391 WWC524391 JQ589927 TM589927 ADI589927 ANE589927 AXA589927 BGW589927 BQS589927 CAO589927 CKK589927 CUG589927 DEC589927 DNY589927 DXU589927 EHQ589927 ERM589927 FBI589927 FLE589927 FVA589927 GEW589927 GOS589927 GYO589927 HIK589927 HSG589927 ICC589927 ILY589927 IVU589927 JFQ589927 JPM589927 JZI589927 KJE589927 KTA589927 LCW589927 LMS589927 LWO589927 MGK589927 MQG589927 NAC589927 NJY589927 NTU589927 ODQ589927 ONM589927 OXI589927 PHE589927 PRA589927 QAW589927 QKS589927 QUO589927 REK589927 ROG589927 RYC589927 SHY589927 SRU589927 TBQ589927 TLM589927 TVI589927 UFE589927 UPA589927 UYW589927 VIS589927 VSO589927 WCK589927 WMG589927 WWC589927 JQ655463 TM655463 ADI655463 ANE655463 AXA655463 BGW655463 BQS655463 CAO655463 CKK655463 CUG655463 DEC655463 DNY655463 DXU655463 EHQ655463 ERM655463 FBI655463 FLE655463 FVA655463 GEW655463 GOS655463 GYO655463 HIK655463 HSG655463 ICC655463 ILY655463 IVU655463 JFQ655463 JPM655463 JZI655463 KJE655463 KTA655463 LCW655463 LMS655463 LWO655463 MGK655463 MQG655463 NAC655463 NJY655463 NTU655463 ODQ655463 ONM655463 OXI655463 PHE655463 PRA655463 QAW655463 QKS655463 QUO655463 REK655463 ROG655463 RYC655463 SHY655463 SRU655463 TBQ655463 TLM655463 TVI655463 UFE655463 UPA655463 UYW655463 VIS655463 VSO655463 WCK655463 WMG655463 WWC655463 JQ720999 TM720999 ADI720999 ANE720999 AXA720999 BGW720999 BQS720999 CAO720999 CKK720999 CUG720999 DEC720999 DNY720999 DXU720999 EHQ720999 ERM720999 FBI720999 FLE720999 FVA720999 GEW720999 GOS720999 GYO720999 HIK720999 HSG720999 ICC720999 ILY720999 IVU720999 JFQ720999 JPM720999 JZI720999 KJE720999 KTA720999 LCW720999 LMS720999 LWO720999 MGK720999 MQG720999 NAC720999 NJY720999 NTU720999 ODQ720999 ONM720999 OXI720999 PHE720999 PRA720999 QAW720999 QKS720999 QUO720999 REK720999 ROG720999 RYC720999 SHY720999 SRU720999 TBQ720999 TLM720999 TVI720999 UFE720999 UPA720999 UYW720999 VIS720999 VSO720999 WCK720999 WMG720999 WWC720999 JQ786535 TM786535 ADI786535 ANE786535 AXA786535 BGW786535 BQS786535 CAO786535 CKK786535 CUG786535 DEC786535 DNY786535 DXU786535 EHQ786535 ERM786535 FBI786535 FLE786535 FVA786535 GEW786535 GOS786535 GYO786535 HIK786535 HSG786535 ICC786535 ILY786535 IVU786535 JFQ786535 JPM786535 JZI786535 KJE786535 KTA786535 LCW786535 LMS786535 LWO786535 MGK786535 MQG786535 NAC786535 NJY786535 NTU786535 ODQ786535 ONM786535 OXI786535 PHE786535 PRA786535 QAW786535 QKS786535 QUO786535 REK786535 ROG786535 RYC786535 SHY786535 SRU786535 TBQ786535 TLM786535 TVI786535 UFE786535 UPA786535 UYW786535 VIS786535 VSO786535 WCK786535 WMG786535 WWC786535 JQ852071 TM852071 ADI852071 ANE852071 AXA852071 BGW852071 BQS852071 CAO852071 CKK852071 CUG852071 DEC852071 DNY852071 DXU852071 EHQ852071 ERM852071 FBI852071 FLE852071 FVA852071 GEW852071 GOS852071 GYO852071 HIK852071 HSG852071 ICC852071 ILY852071 IVU852071 JFQ852071 JPM852071 JZI852071 KJE852071 KTA852071 LCW852071 LMS852071 LWO852071 MGK852071 MQG852071 NAC852071 NJY852071 NTU852071 ODQ852071 ONM852071 OXI852071 PHE852071 PRA852071 QAW852071 QKS852071 QUO852071 REK852071 ROG852071 RYC852071 SHY852071 SRU852071 TBQ852071 TLM852071 TVI852071 UFE852071 UPA852071 UYW852071 VIS852071 VSO852071 WCK852071 WMG852071 WWC852071 JQ917607 TM917607 ADI917607 ANE917607 AXA917607 BGW917607 BQS917607 CAO917607 CKK917607 CUG917607 DEC917607 DNY917607 DXU917607 EHQ917607 ERM917607 FBI917607 FLE917607 FVA917607 GEW917607 GOS917607 GYO917607 HIK917607 HSG917607 ICC917607 ILY917607 IVU917607 JFQ917607 JPM917607 JZI917607 KJE917607 KTA917607 LCW917607 LMS917607 LWO917607 MGK917607 MQG917607 NAC917607 NJY917607 NTU917607 ODQ917607 ONM917607 OXI917607 PHE917607 PRA917607 QAW917607 QKS917607 QUO917607 REK917607 ROG917607 RYC917607 SHY917607 SRU917607 TBQ917607 TLM917607 TVI917607 UFE917607 UPA917607 UYW917607 VIS917607 VSO917607 WCK917607 WMG917607 WWC917607 JQ983143 TM983143 ADI983143 ANE983143 AXA983143 BGW983143 BQS983143 CAO983143 CKK983143 CUG983143 DEC983143 DNY983143 DXU983143 EHQ983143 ERM983143 FBI983143 FLE983143 FVA983143 GEW983143 GOS983143 GYO983143 HIK983143 HSG983143 ICC983143 ILY983143 IVU983143 JFQ983143 JPM983143 JZI983143 KJE983143 KTA983143 LCW983143 LMS983143 LWO983143 MGK983143 MQG983143 NAC983143 NJY983143 NTU983143 ODQ983143 ONM983143 OXI983143 PHE983143 PRA983143 QAW983143 QKS983143 QUO983143 REK983143 ROG983143 RYC983143 SHY983143 SRU983143 TBQ983143 TLM983143 TVI983143 UFE983143 UPA983143 UYW983143 VIS983143 VSO983143 WCK983143 WMG983143 WWC983143 JQ105:JQ106 TM105:TM106 ADI105:ADI106 ANE105:ANE106 AXA105:AXA106 BGW105:BGW106 BQS105:BQS106 CAO105:CAO106 CKK105:CKK106 CUG105:CUG106 DEC105:DEC106 DNY105:DNY106 DXU105:DXU106 EHQ105:EHQ106 ERM105:ERM106 FBI105:FBI106 FLE105:FLE106 FVA105:FVA106 GEW105:GEW106 GOS105:GOS106 GYO105:GYO106 HIK105:HIK106 HSG105:HSG106 ICC105:ICC106 ILY105:ILY106 IVU105:IVU106 JFQ105:JFQ106 JPM105:JPM106 JZI105:JZI106 KJE105:KJE106 KTA105:KTA106 LCW105:LCW106 LMS105:LMS106 LWO105:LWO106 MGK105:MGK106 MQG105:MQG106 NAC105:NAC106 NJY105:NJY106 NTU105:NTU106 ODQ105:ODQ106 ONM105:ONM106 OXI105:OXI106 PHE105:PHE106 PRA105:PRA106 QAW105:QAW106 QKS105:QKS106 QUO105:QUO106 REK105:REK106 ROG105:ROG106 RYC105:RYC106 SHY105:SHY106 SRU105:SRU106 TBQ105:TBQ106 TLM105:TLM106 TVI105:TVI106 UFE105:UFE106 UPA105:UPA106 UYW105:UYW106 VIS105:VIS106 VSO105:VSO106 WCK105:WCK106 WMG105:WMG106 WWC105:WWC106 JQ65633 TM65633 ADI65633 ANE65633 AXA65633 BGW65633 BQS65633 CAO65633 CKK65633 CUG65633 DEC65633 DNY65633 DXU65633 EHQ65633 ERM65633 FBI65633 FLE65633 FVA65633 GEW65633 GOS65633 GYO65633 HIK65633 HSG65633 ICC65633 ILY65633 IVU65633 JFQ65633 JPM65633 JZI65633 KJE65633 KTA65633 LCW65633 LMS65633 LWO65633 MGK65633 MQG65633 NAC65633 NJY65633 NTU65633 ODQ65633 ONM65633 OXI65633 PHE65633 PRA65633 QAW65633 QKS65633 QUO65633 REK65633 ROG65633 RYC65633 SHY65633 SRU65633 TBQ65633 TLM65633 TVI65633 UFE65633 UPA65633 UYW65633 VIS65633 VSO65633 WCK65633 WMG65633 WWC65633 JQ131169 TM131169 ADI131169 ANE131169 AXA131169 BGW131169 BQS131169 CAO131169 CKK131169 CUG131169 DEC131169 DNY131169 DXU131169 EHQ131169 ERM131169 FBI131169 FLE131169 FVA131169 GEW131169 GOS131169 GYO131169 HIK131169 HSG131169 ICC131169 ILY131169 IVU131169 JFQ131169 JPM131169 JZI131169 KJE131169 KTA131169 LCW131169 LMS131169 LWO131169 MGK131169 MQG131169 NAC131169 NJY131169 NTU131169 ODQ131169 ONM131169 OXI131169 PHE131169 PRA131169 QAW131169 QKS131169 QUO131169 REK131169 ROG131169 RYC131169 SHY131169 SRU131169 TBQ131169 TLM131169 TVI131169 UFE131169 UPA131169 UYW131169 VIS131169 VSO131169 WCK131169 WMG131169 WWC131169 JQ196705 TM196705 ADI196705 ANE196705 AXA196705 BGW196705 BQS196705 CAO196705 CKK196705 CUG196705 DEC196705 DNY196705 DXU196705 EHQ196705 ERM196705 FBI196705 FLE196705 FVA196705 GEW196705 GOS196705 GYO196705 HIK196705 HSG196705 ICC196705 ILY196705 IVU196705 JFQ196705 JPM196705 JZI196705 KJE196705 KTA196705 LCW196705 LMS196705 LWO196705 MGK196705 MQG196705 NAC196705 NJY196705 NTU196705 ODQ196705 ONM196705 OXI196705 PHE196705 PRA196705 QAW196705 QKS196705 QUO196705 REK196705 ROG196705 RYC196705 SHY196705 SRU196705 TBQ196705 TLM196705 TVI196705 UFE196705 UPA196705 UYW196705 VIS196705 VSO196705 WCK196705 WMG196705 WWC196705 JQ262241 TM262241 ADI262241 ANE262241 AXA262241 BGW262241 BQS262241 CAO262241 CKK262241 CUG262241 DEC262241 DNY262241 DXU262241 EHQ262241 ERM262241 FBI262241 FLE262241 FVA262241 GEW262241 GOS262241 GYO262241 HIK262241 HSG262241 ICC262241 ILY262241 IVU262241 JFQ262241 JPM262241 JZI262241 KJE262241 KTA262241 LCW262241 LMS262241 LWO262241 MGK262241 MQG262241 NAC262241 NJY262241 NTU262241 ODQ262241 ONM262241 OXI262241 PHE262241 PRA262241 QAW262241 QKS262241 QUO262241 REK262241 ROG262241 RYC262241 SHY262241 SRU262241 TBQ262241 TLM262241 TVI262241 UFE262241 UPA262241 UYW262241 VIS262241 VSO262241 WCK262241 WMG262241 WWC262241 JQ327777 TM327777 ADI327777 ANE327777 AXA327777 BGW327777 BQS327777 CAO327777 CKK327777 CUG327777 DEC327777 DNY327777 DXU327777 EHQ327777 ERM327777 FBI327777 FLE327777 FVA327777 GEW327777 GOS327777 GYO327777 HIK327777 HSG327777 ICC327777 ILY327777 IVU327777 JFQ327777 JPM327777 JZI327777 KJE327777 KTA327777 LCW327777 LMS327777 LWO327777 MGK327777 MQG327777 NAC327777 NJY327777 NTU327777 ODQ327777 ONM327777 OXI327777 PHE327777 PRA327777 QAW327777 QKS327777 QUO327777 REK327777 ROG327777 RYC327777 SHY327777 SRU327777 TBQ327777 TLM327777 TVI327777 UFE327777 UPA327777 UYW327777 VIS327777 VSO327777 WCK327777 WMG327777 WWC327777 JQ393313 TM393313 ADI393313 ANE393313 AXA393313 BGW393313 BQS393313 CAO393313 CKK393313 CUG393313 DEC393313 DNY393313 DXU393313 EHQ393313 ERM393313 FBI393313 FLE393313 FVA393313 GEW393313 GOS393313 GYO393313 HIK393313 HSG393313 ICC393313 ILY393313 IVU393313 JFQ393313 JPM393313 JZI393313 KJE393313 KTA393313 LCW393313 LMS393313 LWO393313 MGK393313 MQG393313 NAC393313 NJY393313 NTU393313 ODQ393313 ONM393313 OXI393313 PHE393313 PRA393313 QAW393313 QKS393313 QUO393313 REK393313 ROG393313 RYC393313 SHY393313 SRU393313 TBQ393313 TLM393313 TVI393313 UFE393313 UPA393313 UYW393313 VIS393313 VSO393313 WCK393313 WMG393313 WWC393313 JQ458849 TM458849 ADI458849 ANE458849 AXA458849 BGW458849 BQS458849 CAO458849 CKK458849 CUG458849 DEC458849 DNY458849 DXU458849 EHQ458849 ERM458849 FBI458849 FLE458849 FVA458849 GEW458849 GOS458849 GYO458849 HIK458849 HSG458849 ICC458849 ILY458849 IVU458849 JFQ458849 JPM458849 JZI458849 KJE458849 KTA458849 LCW458849 LMS458849 LWO458849 MGK458849 MQG458849 NAC458849 NJY458849 NTU458849 ODQ458849 ONM458849 OXI458849 PHE458849 PRA458849 QAW458849 QKS458849 QUO458849 REK458849 ROG458849 RYC458849 SHY458849 SRU458849 TBQ458849 TLM458849 TVI458849 UFE458849 UPA458849 UYW458849 VIS458849 VSO458849 WCK458849 WMG458849 WWC458849 JQ524385 TM524385 ADI524385 ANE524385 AXA524385 BGW524385 BQS524385 CAO524385 CKK524385 CUG524385 DEC524385 DNY524385 DXU524385 EHQ524385 ERM524385 FBI524385 FLE524385 FVA524385 GEW524385 GOS524385 GYO524385 HIK524385 HSG524385 ICC524385 ILY524385 IVU524385 JFQ524385 JPM524385 JZI524385 KJE524385 KTA524385 LCW524385 LMS524385 LWO524385 MGK524385 MQG524385 NAC524385 NJY524385 NTU524385 ODQ524385 ONM524385 OXI524385 PHE524385 PRA524385 QAW524385 QKS524385 QUO524385 REK524385 ROG524385 RYC524385 SHY524385 SRU524385 TBQ524385 TLM524385 TVI524385 UFE524385 UPA524385 UYW524385 VIS524385 VSO524385 WCK524385 WMG524385 WWC524385 JQ589921 TM589921 ADI589921 ANE589921 AXA589921 BGW589921 BQS589921 CAO589921 CKK589921 CUG589921 DEC589921 DNY589921 DXU589921 EHQ589921 ERM589921 FBI589921 FLE589921 FVA589921 GEW589921 GOS589921 GYO589921 HIK589921 HSG589921 ICC589921 ILY589921 IVU589921 JFQ589921 JPM589921 JZI589921 KJE589921 KTA589921 LCW589921 LMS589921 LWO589921 MGK589921 MQG589921 NAC589921 NJY589921 NTU589921 ODQ589921 ONM589921 OXI589921 PHE589921 PRA589921 QAW589921 QKS589921 QUO589921 REK589921 ROG589921 RYC589921 SHY589921 SRU589921 TBQ589921 TLM589921 TVI589921 UFE589921 UPA589921 UYW589921 VIS589921 VSO589921 WCK589921 WMG589921 WWC589921 JQ655457 TM655457 ADI655457 ANE655457 AXA655457 BGW655457 BQS655457 CAO655457 CKK655457 CUG655457 DEC655457 DNY655457 DXU655457 EHQ655457 ERM655457 FBI655457 FLE655457 FVA655457 GEW655457 GOS655457 GYO655457 HIK655457 HSG655457 ICC655457 ILY655457 IVU655457 JFQ655457 JPM655457 JZI655457 KJE655457 KTA655457 LCW655457 LMS655457 LWO655457 MGK655457 MQG655457 NAC655457 NJY655457 NTU655457 ODQ655457 ONM655457 OXI655457 PHE655457 PRA655457 QAW655457 QKS655457 QUO655457 REK655457 ROG655457 RYC655457 SHY655457 SRU655457 TBQ655457 TLM655457 TVI655457 UFE655457 UPA655457 UYW655457 VIS655457 VSO655457 WCK655457 WMG655457 WWC655457 JQ720993 TM720993 ADI720993 ANE720993 AXA720993 BGW720993 BQS720993 CAO720993 CKK720993 CUG720993 DEC720993 DNY720993 DXU720993 EHQ720993 ERM720993 FBI720993 FLE720993 FVA720993 GEW720993 GOS720993 GYO720993 HIK720993 HSG720993 ICC720993 ILY720993 IVU720993 JFQ720993 JPM720993 JZI720993 KJE720993 KTA720993 LCW720993 LMS720993 LWO720993 MGK720993 MQG720993 NAC720993 NJY720993 NTU720993 ODQ720993 ONM720993 OXI720993 PHE720993 PRA720993 QAW720993 QKS720993 QUO720993 REK720993 ROG720993 RYC720993 SHY720993 SRU720993 TBQ720993 TLM720993 TVI720993 UFE720993 UPA720993 UYW720993 VIS720993 VSO720993 WCK720993 WMG720993 WWC720993 JQ786529 TM786529 ADI786529 ANE786529 AXA786529 BGW786529 BQS786529 CAO786529 CKK786529 CUG786529 DEC786529 DNY786529 DXU786529 EHQ786529 ERM786529 FBI786529 FLE786529 FVA786529 GEW786529 GOS786529 GYO786529 HIK786529 HSG786529 ICC786529 ILY786529 IVU786529 JFQ786529 JPM786529 JZI786529 KJE786529 KTA786529 LCW786529 LMS786529 LWO786529 MGK786529 MQG786529 NAC786529 NJY786529 NTU786529 ODQ786529 ONM786529 OXI786529 PHE786529 PRA786529 QAW786529 QKS786529 QUO786529 REK786529 ROG786529 RYC786529 SHY786529 SRU786529 TBQ786529 TLM786529 TVI786529 UFE786529 UPA786529 UYW786529 VIS786529 VSO786529 WCK786529 WMG786529 WWC786529 JQ852065 TM852065 ADI852065 ANE852065 AXA852065 BGW852065 BQS852065 CAO852065 CKK852065 CUG852065 DEC852065 DNY852065 DXU852065 EHQ852065 ERM852065 FBI852065 FLE852065 FVA852065 GEW852065 GOS852065 GYO852065 HIK852065 HSG852065 ICC852065 ILY852065 IVU852065 JFQ852065 JPM852065 JZI852065 KJE852065 KTA852065 LCW852065 LMS852065 LWO852065 MGK852065 MQG852065 NAC852065 NJY852065 NTU852065 ODQ852065 ONM852065 OXI852065 PHE852065 PRA852065 QAW852065 QKS852065 QUO852065 REK852065 ROG852065 RYC852065 SHY852065 SRU852065 TBQ852065 TLM852065 TVI852065 UFE852065 UPA852065 UYW852065 VIS852065 VSO852065 WCK852065 WMG852065 WWC852065 JQ917601 TM917601 ADI917601 ANE917601 AXA917601 BGW917601 BQS917601 CAO917601 CKK917601 CUG917601 DEC917601 DNY917601 DXU917601 EHQ917601 ERM917601 FBI917601 FLE917601 FVA917601 GEW917601 GOS917601 GYO917601 HIK917601 HSG917601 ICC917601 ILY917601 IVU917601 JFQ917601 JPM917601 JZI917601 KJE917601 KTA917601 LCW917601 LMS917601 LWO917601 MGK917601 MQG917601 NAC917601 NJY917601 NTU917601 ODQ917601 ONM917601 OXI917601 PHE917601 PRA917601 QAW917601 QKS917601 QUO917601 REK917601 ROG917601 RYC917601 SHY917601 SRU917601 TBQ917601 TLM917601 TVI917601 UFE917601 UPA917601 UYW917601 VIS917601 VSO917601 WCK917601 WMG917601 WWC917601 JQ983137 TM983137 ADI983137 ANE983137 AXA983137 BGW983137 BQS983137 CAO983137 CKK983137 CUG983137 DEC983137 DNY983137 DXU983137 EHQ983137 ERM983137 FBI983137 FLE983137 FVA983137 GEW983137 GOS983137 GYO983137 HIK983137 HSG983137 ICC983137 ILY983137 IVU983137 JFQ983137 JPM983137 JZI983137 KJE983137 KTA983137 LCW983137 LMS983137 LWO983137 MGK983137 MQG983137 NAC983137 NJY983137 NTU983137 ODQ983137 ONM983137 OXI983137 PHE983137 PRA983137 QAW983137 QKS983137 QUO983137 REK983137 ROG983137 RYC983137 SHY983137 SRU983137 TBQ983137 TLM983137 TVI983137 UFE983137 UPA983137 UYW983137 VIS983137 VSO983137 WCK983137 WMG983137 WWC983137 JQ65631 TM65631 ADI65631 ANE65631 AXA65631 BGW65631 BQS65631 CAO65631 CKK65631 CUG65631 DEC65631 DNY65631 DXU65631 EHQ65631 ERM65631 FBI65631 FLE65631 FVA65631 GEW65631 GOS65631 GYO65631 HIK65631 HSG65631 ICC65631 ILY65631 IVU65631 JFQ65631 JPM65631 JZI65631 KJE65631 KTA65631 LCW65631 LMS65631 LWO65631 MGK65631 MQG65631 NAC65631 NJY65631 NTU65631 ODQ65631 ONM65631 OXI65631 PHE65631 PRA65631 QAW65631 QKS65631 QUO65631 REK65631 ROG65631 RYC65631 SHY65631 SRU65631 TBQ65631 TLM65631 TVI65631 UFE65631 UPA65631 UYW65631 VIS65631 VSO65631 WCK65631 WMG65631 WWC65631 JQ131167 TM131167 ADI131167 ANE131167 AXA131167 BGW131167 BQS131167 CAO131167 CKK131167 CUG131167 DEC131167 DNY131167 DXU131167 EHQ131167 ERM131167 FBI131167 FLE131167 FVA131167 GEW131167 GOS131167 GYO131167 HIK131167 HSG131167 ICC131167 ILY131167 IVU131167 JFQ131167 JPM131167 JZI131167 KJE131167 KTA131167 LCW131167 LMS131167 LWO131167 MGK131167 MQG131167 NAC131167 NJY131167 NTU131167 ODQ131167 ONM131167 OXI131167 PHE131167 PRA131167 QAW131167 QKS131167 QUO131167 REK131167 ROG131167 RYC131167 SHY131167 SRU131167 TBQ131167 TLM131167 TVI131167 UFE131167 UPA131167 UYW131167 VIS131167 VSO131167 WCK131167 WMG131167 WWC131167 JQ196703 TM196703 ADI196703 ANE196703 AXA196703 BGW196703 BQS196703 CAO196703 CKK196703 CUG196703 DEC196703 DNY196703 DXU196703 EHQ196703 ERM196703 FBI196703 FLE196703 FVA196703 GEW196703 GOS196703 GYO196703 HIK196703 HSG196703 ICC196703 ILY196703 IVU196703 JFQ196703 JPM196703 JZI196703 KJE196703 KTA196703 LCW196703 LMS196703 LWO196703 MGK196703 MQG196703 NAC196703 NJY196703 NTU196703 ODQ196703 ONM196703 OXI196703 PHE196703 PRA196703 QAW196703 QKS196703 QUO196703 REK196703 ROG196703 RYC196703 SHY196703 SRU196703 TBQ196703 TLM196703 TVI196703 UFE196703 UPA196703 UYW196703 VIS196703 VSO196703 WCK196703 WMG196703 WWC196703 JQ262239 TM262239 ADI262239 ANE262239 AXA262239 BGW262239 BQS262239 CAO262239 CKK262239 CUG262239 DEC262239 DNY262239 DXU262239 EHQ262239 ERM262239 FBI262239 FLE262239 FVA262239 GEW262239 GOS262239 GYO262239 HIK262239 HSG262239 ICC262239 ILY262239 IVU262239 JFQ262239 JPM262239 JZI262239 KJE262239 KTA262239 LCW262239 LMS262239 LWO262239 MGK262239 MQG262239 NAC262239 NJY262239 NTU262239 ODQ262239 ONM262239 OXI262239 PHE262239 PRA262239 QAW262239 QKS262239 QUO262239 REK262239 ROG262239 RYC262239 SHY262239 SRU262239 TBQ262239 TLM262239 TVI262239 UFE262239 UPA262239 UYW262239 VIS262239 VSO262239 WCK262239 WMG262239 WWC262239 JQ327775 TM327775 ADI327775 ANE327775 AXA327775 BGW327775 BQS327775 CAO327775 CKK327775 CUG327775 DEC327775 DNY327775 DXU327775 EHQ327775 ERM327775 FBI327775 FLE327775 FVA327775 GEW327775 GOS327775 GYO327775 HIK327775 HSG327775 ICC327775 ILY327775 IVU327775 JFQ327775 JPM327775 JZI327775 KJE327775 KTA327775 LCW327775 LMS327775 LWO327775 MGK327775 MQG327775 NAC327775 NJY327775 NTU327775 ODQ327775 ONM327775 OXI327775 PHE327775 PRA327775 QAW327775 QKS327775 QUO327775 REK327775 ROG327775 RYC327775 SHY327775 SRU327775 TBQ327775 TLM327775 TVI327775 UFE327775 UPA327775 UYW327775 VIS327775 VSO327775 WCK327775 WMG327775 WWC327775 JQ393311 TM393311 ADI393311 ANE393311 AXA393311 BGW393311 BQS393311 CAO393311 CKK393311 CUG393311 DEC393311 DNY393311 DXU393311 EHQ393311 ERM393311 FBI393311 FLE393311 FVA393311 GEW393311 GOS393311 GYO393311 HIK393311 HSG393311 ICC393311 ILY393311 IVU393311 JFQ393311 JPM393311 JZI393311 KJE393311 KTA393311 LCW393311 LMS393311 LWO393311 MGK393311 MQG393311 NAC393311 NJY393311 NTU393311 ODQ393311 ONM393311 OXI393311 PHE393311 PRA393311 QAW393311 QKS393311 QUO393311 REK393311 ROG393311 RYC393311 SHY393311 SRU393311 TBQ393311 TLM393311 TVI393311 UFE393311 UPA393311 UYW393311 VIS393311 VSO393311 WCK393311 WMG393311 WWC393311 JQ458847 TM458847 ADI458847 ANE458847 AXA458847 BGW458847 BQS458847 CAO458847 CKK458847 CUG458847 DEC458847 DNY458847 DXU458847 EHQ458847 ERM458847 FBI458847 FLE458847 FVA458847 GEW458847 GOS458847 GYO458847 HIK458847 HSG458847 ICC458847 ILY458847 IVU458847 JFQ458847 JPM458847 JZI458847 KJE458847 KTA458847 LCW458847 LMS458847 LWO458847 MGK458847 MQG458847 NAC458847 NJY458847 NTU458847 ODQ458847 ONM458847 OXI458847 PHE458847 PRA458847 QAW458847 QKS458847 QUO458847 REK458847 ROG458847 RYC458847 SHY458847 SRU458847 TBQ458847 TLM458847 TVI458847 UFE458847 UPA458847 UYW458847 VIS458847 VSO458847 WCK458847 WMG458847 WWC458847 JQ524383 TM524383 ADI524383 ANE524383 AXA524383 BGW524383 BQS524383 CAO524383 CKK524383 CUG524383 DEC524383 DNY524383 DXU524383 EHQ524383 ERM524383 FBI524383 FLE524383 FVA524383 GEW524383 GOS524383 GYO524383 HIK524383 HSG524383 ICC524383 ILY524383 IVU524383 JFQ524383 JPM524383 JZI524383 KJE524383 KTA524383 LCW524383 LMS524383 LWO524383 MGK524383 MQG524383 NAC524383 NJY524383 NTU524383 ODQ524383 ONM524383 OXI524383 PHE524383 PRA524383 QAW524383 QKS524383 QUO524383 REK524383 ROG524383 RYC524383 SHY524383 SRU524383 TBQ524383 TLM524383 TVI524383 UFE524383 UPA524383 UYW524383 VIS524383 VSO524383 WCK524383 WMG524383 WWC524383 JQ589919 TM589919 ADI589919 ANE589919 AXA589919 BGW589919 BQS589919 CAO589919 CKK589919 CUG589919 DEC589919 DNY589919 DXU589919 EHQ589919 ERM589919 FBI589919 FLE589919 FVA589919 GEW589919 GOS589919 GYO589919 HIK589919 HSG589919 ICC589919 ILY589919 IVU589919 JFQ589919 JPM589919 JZI589919 KJE589919 KTA589919 LCW589919 LMS589919 LWO589919 MGK589919 MQG589919 NAC589919 NJY589919 NTU589919 ODQ589919 ONM589919 OXI589919 PHE589919 PRA589919 QAW589919 QKS589919 QUO589919 REK589919 ROG589919 RYC589919 SHY589919 SRU589919 TBQ589919 TLM589919 TVI589919 UFE589919 UPA589919 UYW589919 VIS589919 VSO589919 WCK589919 WMG589919 WWC589919 JQ655455 TM655455 ADI655455 ANE655455 AXA655455 BGW655455 BQS655455 CAO655455 CKK655455 CUG655455 DEC655455 DNY655455 DXU655455 EHQ655455 ERM655455 FBI655455 FLE655455 FVA655455 GEW655455 GOS655455 GYO655455 HIK655455 HSG655455 ICC655455 ILY655455 IVU655455 JFQ655455 JPM655455 JZI655455 KJE655455 KTA655455 LCW655455 LMS655455 LWO655455 MGK655455 MQG655455 NAC655455 NJY655455 NTU655455 ODQ655455 ONM655455 OXI655455 PHE655455 PRA655455 QAW655455 QKS655455 QUO655455 REK655455 ROG655455 RYC655455 SHY655455 SRU655455 TBQ655455 TLM655455 TVI655455 UFE655455 UPA655455 UYW655455 VIS655455 VSO655455 WCK655455 WMG655455 WWC655455 JQ720991 TM720991 ADI720991 ANE720991 AXA720991 BGW720991 BQS720991 CAO720991 CKK720991 CUG720991 DEC720991 DNY720991 DXU720991 EHQ720991 ERM720991 FBI720991 FLE720991 FVA720991 GEW720991 GOS720991 GYO720991 HIK720991 HSG720991 ICC720991 ILY720991 IVU720991 JFQ720991 JPM720991 JZI720991 KJE720991 KTA720991 LCW720991 LMS720991 LWO720991 MGK720991 MQG720991 NAC720991 NJY720991 NTU720991 ODQ720991 ONM720991 OXI720991 PHE720991 PRA720991 QAW720991 QKS720991 QUO720991 REK720991 ROG720991 RYC720991 SHY720991 SRU720991 TBQ720991 TLM720991 TVI720991 UFE720991 UPA720991 UYW720991 VIS720991 VSO720991 WCK720991 WMG720991 WWC720991 JQ786527 TM786527 ADI786527 ANE786527 AXA786527 BGW786527 BQS786527 CAO786527 CKK786527 CUG786527 DEC786527 DNY786527 DXU786527 EHQ786527 ERM786527 FBI786527 FLE786527 FVA786527 GEW786527 GOS786527 GYO786527 HIK786527 HSG786527 ICC786527 ILY786527 IVU786527 JFQ786527 JPM786527 JZI786527 KJE786527 KTA786527 LCW786527 LMS786527 LWO786527 MGK786527 MQG786527 NAC786527 NJY786527 NTU786527 ODQ786527 ONM786527 OXI786527 PHE786527 PRA786527 QAW786527 QKS786527 QUO786527 REK786527 ROG786527 RYC786527 SHY786527 SRU786527 TBQ786527 TLM786527 TVI786527 UFE786527 UPA786527 UYW786527 VIS786527 VSO786527 WCK786527 WMG786527 WWC786527 JQ852063 TM852063 ADI852063 ANE852063 AXA852063 BGW852063 BQS852063 CAO852063 CKK852063 CUG852063 DEC852063 DNY852063 DXU852063 EHQ852063 ERM852063 FBI852063 FLE852063 FVA852063 GEW852063 GOS852063 GYO852063 HIK852063 HSG852063 ICC852063 ILY852063 IVU852063 JFQ852063 JPM852063 JZI852063 KJE852063 KTA852063 LCW852063 LMS852063 LWO852063 MGK852063 MQG852063 NAC852063 NJY852063 NTU852063 ODQ852063 ONM852063 OXI852063 PHE852063 PRA852063 QAW852063 QKS852063 QUO852063 REK852063 ROG852063 RYC852063 SHY852063 SRU852063 TBQ852063 TLM852063 TVI852063 UFE852063 UPA852063 UYW852063 VIS852063 VSO852063 WCK852063 WMG852063 WWC852063 JQ917599 TM917599 ADI917599 ANE917599 AXA917599 BGW917599 BQS917599 CAO917599 CKK917599 CUG917599 DEC917599 DNY917599 DXU917599 EHQ917599 ERM917599 FBI917599 FLE917599 FVA917599 GEW917599 GOS917599 GYO917599 HIK917599 HSG917599 ICC917599 ILY917599 IVU917599 JFQ917599 JPM917599 JZI917599 KJE917599 KTA917599 LCW917599 LMS917599 LWO917599 MGK917599 MQG917599 NAC917599 NJY917599 NTU917599 ODQ917599 ONM917599 OXI917599 PHE917599 PRA917599 QAW917599 QKS917599 QUO917599 REK917599 ROG917599 RYC917599 SHY917599 SRU917599 TBQ917599 TLM917599 TVI917599 UFE917599 UPA917599 UYW917599 VIS917599 VSO917599 WCK917599 WMG917599 WWC917599 JQ983135 TM983135 ADI983135 ANE983135 AXA983135 BGW983135 BQS983135 CAO983135 CKK983135 CUG983135 DEC983135 DNY983135 DXU983135 EHQ983135 ERM983135 FBI983135 FLE983135 FVA983135 GEW983135 GOS983135 GYO983135 HIK983135 HSG983135 ICC983135 ILY983135 IVU983135 JFQ983135 JPM983135 JZI983135 KJE983135 KTA983135 LCW983135 LMS983135 LWO983135 MGK983135 MQG983135 NAC983135 NJY983135 NTU983135 ODQ983135 ONM983135 OXI983135 PHE983135 PRA983135 QAW983135 QKS983135 QUO983135 REK983135 ROG983135 RYC983135 SHY983135 SRU983135 TBQ983135 TLM983135 TVI983135 UFE983135 UPA983135 UYW983135 VIS983135 VSO983135 WCK983135 WMG983135 WWC983135 JQ65647 TM65647 ADI65647 ANE65647 AXA65647 BGW65647 BQS65647 CAO65647 CKK65647 CUG65647 DEC65647 DNY65647 DXU65647 EHQ65647 ERM65647 FBI65647 FLE65647 FVA65647 GEW65647 GOS65647 GYO65647 HIK65647 HSG65647 ICC65647 ILY65647 IVU65647 JFQ65647 JPM65647 JZI65647 KJE65647 KTA65647 LCW65647 LMS65647 LWO65647 MGK65647 MQG65647 NAC65647 NJY65647 NTU65647 ODQ65647 ONM65647 OXI65647 PHE65647 PRA65647 QAW65647 QKS65647 QUO65647 REK65647 ROG65647 RYC65647 SHY65647 SRU65647 TBQ65647 TLM65647 TVI65647 UFE65647 UPA65647 UYW65647 VIS65647 VSO65647 WCK65647 WMG65647 WWC65647 JQ131183 TM131183 ADI131183 ANE131183 AXA131183 BGW131183 BQS131183 CAO131183 CKK131183 CUG131183 DEC131183 DNY131183 DXU131183 EHQ131183 ERM131183 FBI131183 FLE131183 FVA131183 GEW131183 GOS131183 GYO131183 HIK131183 HSG131183 ICC131183 ILY131183 IVU131183 JFQ131183 JPM131183 JZI131183 KJE131183 KTA131183 LCW131183 LMS131183 LWO131183 MGK131183 MQG131183 NAC131183 NJY131183 NTU131183 ODQ131183 ONM131183 OXI131183 PHE131183 PRA131183 QAW131183 QKS131183 QUO131183 REK131183 ROG131183 RYC131183 SHY131183 SRU131183 TBQ131183 TLM131183 TVI131183 UFE131183 UPA131183 UYW131183 VIS131183 VSO131183 WCK131183 WMG131183 WWC131183 JQ196719 TM196719 ADI196719 ANE196719 AXA196719 BGW196719 BQS196719 CAO196719 CKK196719 CUG196719 DEC196719 DNY196719 DXU196719 EHQ196719 ERM196719 FBI196719 FLE196719 FVA196719 GEW196719 GOS196719 GYO196719 HIK196719 HSG196719 ICC196719 ILY196719 IVU196719 JFQ196719 JPM196719 JZI196719 KJE196719 KTA196719 LCW196719 LMS196719 LWO196719 MGK196719 MQG196719 NAC196719 NJY196719 NTU196719 ODQ196719 ONM196719 OXI196719 PHE196719 PRA196719 QAW196719 QKS196719 QUO196719 REK196719 ROG196719 RYC196719 SHY196719 SRU196719 TBQ196719 TLM196719 TVI196719 UFE196719 UPA196719 UYW196719 VIS196719 VSO196719 WCK196719 WMG196719 WWC196719 JQ262255 TM262255 ADI262255 ANE262255 AXA262255 BGW262255 BQS262255 CAO262255 CKK262255 CUG262255 DEC262255 DNY262255 DXU262255 EHQ262255 ERM262255 FBI262255 FLE262255 FVA262255 GEW262255 GOS262255 GYO262255 HIK262255 HSG262255 ICC262255 ILY262255 IVU262255 JFQ262255 JPM262255 JZI262255 KJE262255 KTA262255 LCW262255 LMS262255 LWO262255 MGK262255 MQG262255 NAC262255 NJY262255 NTU262255 ODQ262255 ONM262255 OXI262255 PHE262255 PRA262255 QAW262255 QKS262255 QUO262255 REK262255 ROG262255 RYC262255 SHY262255 SRU262255 TBQ262255 TLM262255 TVI262255 UFE262255 UPA262255 UYW262255 VIS262255 VSO262255 WCK262255 WMG262255 WWC262255 JQ327791 TM327791 ADI327791 ANE327791 AXA327791 BGW327791 BQS327791 CAO327791 CKK327791 CUG327791 DEC327791 DNY327791 DXU327791 EHQ327791 ERM327791 FBI327791 FLE327791 FVA327791 GEW327791 GOS327791 GYO327791 HIK327791 HSG327791 ICC327791 ILY327791 IVU327791 JFQ327791 JPM327791 JZI327791 KJE327791 KTA327791 LCW327791 LMS327791 LWO327791 MGK327791 MQG327791 NAC327791 NJY327791 NTU327791 ODQ327791 ONM327791 OXI327791 PHE327791 PRA327791 QAW327791 QKS327791 QUO327791 REK327791 ROG327791 RYC327791 SHY327791 SRU327791 TBQ327791 TLM327791 TVI327791 UFE327791 UPA327791 UYW327791 VIS327791 VSO327791 WCK327791 WMG327791 WWC327791 JQ393327 TM393327 ADI393327 ANE393327 AXA393327 BGW393327 BQS393327 CAO393327 CKK393327 CUG393327 DEC393327 DNY393327 DXU393327 EHQ393327 ERM393327 FBI393327 FLE393327 FVA393327 GEW393327 GOS393327 GYO393327 HIK393327 HSG393327 ICC393327 ILY393327 IVU393327 JFQ393327 JPM393327 JZI393327 KJE393327 KTA393327 LCW393327 LMS393327 LWO393327 MGK393327 MQG393327 NAC393327 NJY393327 NTU393327 ODQ393327 ONM393327 OXI393327 PHE393327 PRA393327 QAW393327 QKS393327 QUO393327 REK393327 ROG393327 RYC393327 SHY393327 SRU393327 TBQ393327 TLM393327 TVI393327 UFE393327 UPA393327 UYW393327 VIS393327 VSO393327 WCK393327 WMG393327 WWC393327 JQ458863 TM458863 ADI458863 ANE458863 AXA458863 BGW458863 BQS458863 CAO458863 CKK458863 CUG458863 DEC458863 DNY458863 DXU458863 EHQ458863 ERM458863 FBI458863 FLE458863 FVA458863 GEW458863 GOS458863 GYO458863 HIK458863 HSG458863 ICC458863 ILY458863 IVU458863 JFQ458863 JPM458863 JZI458863 KJE458863 KTA458863 LCW458863 LMS458863 LWO458863 MGK458863 MQG458863 NAC458863 NJY458863 NTU458863 ODQ458863 ONM458863 OXI458863 PHE458863 PRA458863 QAW458863 QKS458863 QUO458863 REK458863 ROG458863 RYC458863 SHY458863 SRU458863 TBQ458863 TLM458863 TVI458863 UFE458863 UPA458863 UYW458863 VIS458863 VSO458863 WCK458863 WMG458863 WWC458863 JQ524399 TM524399 ADI524399 ANE524399 AXA524399 BGW524399 BQS524399 CAO524399 CKK524399 CUG524399 DEC524399 DNY524399 DXU524399 EHQ524399 ERM524399 FBI524399 FLE524399 FVA524399 GEW524399 GOS524399 GYO524399 HIK524399 HSG524399 ICC524399 ILY524399 IVU524399 JFQ524399 JPM524399 JZI524399 KJE524399 KTA524399 LCW524399 LMS524399 LWO524399 MGK524399 MQG524399 NAC524399 NJY524399 NTU524399 ODQ524399 ONM524399 OXI524399 PHE524399 PRA524399 QAW524399 QKS524399 QUO524399 REK524399 ROG524399 RYC524399 SHY524399 SRU524399 TBQ524399 TLM524399 TVI524399 UFE524399 UPA524399 UYW524399 VIS524399 VSO524399 WCK524399 WMG524399 WWC524399 JQ589935 TM589935 ADI589935 ANE589935 AXA589935 BGW589935 BQS589935 CAO589935 CKK589935 CUG589935 DEC589935 DNY589935 DXU589935 EHQ589935 ERM589935 FBI589935 FLE589935 FVA589935 GEW589935 GOS589935 GYO589935 HIK589935 HSG589935 ICC589935 ILY589935 IVU589935 JFQ589935 JPM589935 JZI589935 KJE589935 KTA589935 LCW589935 LMS589935 LWO589935 MGK589935 MQG589935 NAC589935 NJY589935 NTU589935 ODQ589935 ONM589935 OXI589935 PHE589935 PRA589935 QAW589935 QKS589935 QUO589935 REK589935 ROG589935 RYC589935 SHY589935 SRU589935 TBQ589935 TLM589935 TVI589935 UFE589935 UPA589935 UYW589935 VIS589935 VSO589935 WCK589935 WMG589935 WWC589935 JQ655471 TM655471 ADI655471 ANE655471 AXA655471 BGW655471 BQS655471 CAO655471 CKK655471 CUG655471 DEC655471 DNY655471 DXU655471 EHQ655471 ERM655471 FBI655471 FLE655471 FVA655471 GEW655471 GOS655471 GYO655471 HIK655471 HSG655471 ICC655471 ILY655471 IVU655471 JFQ655471 JPM655471 JZI655471 KJE655471 KTA655471 LCW655471 LMS655471 LWO655471 MGK655471 MQG655471 NAC655471 NJY655471 NTU655471 ODQ655471 ONM655471 OXI655471 PHE655471 PRA655471 QAW655471 QKS655471 QUO655471 REK655471 ROG655471 RYC655471 SHY655471 SRU655471 TBQ655471 TLM655471 TVI655471 UFE655471 UPA655471 UYW655471 VIS655471 VSO655471 WCK655471 WMG655471 WWC655471 JQ721007 TM721007 ADI721007 ANE721007 AXA721007 BGW721007 BQS721007 CAO721007 CKK721007 CUG721007 DEC721007 DNY721007 DXU721007 EHQ721007 ERM721007 FBI721007 FLE721007 FVA721007 GEW721007 GOS721007 GYO721007 HIK721007 HSG721007 ICC721007 ILY721007 IVU721007 JFQ721007 JPM721007 JZI721007 KJE721007 KTA721007 LCW721007 LMS721007 LWO721007 MGK721007 MQG721007 NAC721007 NJY721007 NTU721007 ODQ721007 ONM721007 OXI721007 PHE721007 PRA721007 QAW721007 QKS721007 QUO721007 REK721007 ROG721007 RYC721007 SHY721007 SRU721007 TBQ721007 TLM721007 TVI721007 UFE721007 UPA721007 UYW721007 VIS721007 VSO721007 WCK721007 WMG721007 WWC721007 JQ786543 TM786543 ADI786543 ANE786543 AXA786543 BGW786543 BQS786543 CAO786543 CKK786543 CUG786543 DEC786543 DNY786543 DXU786543 EHQ786543 ERM786543 FBI786543 FLE786543 FVA786543 GEW786543 GOS786543 GYO786543 HIK786543 HSG786543 ICC786543 ILY786543 IVU786543 JFQ786543 JPM786543 JZI786543 KJE786543 KTA786543 LCW786543 LMS786543 LWO786543 MGK786543 MQG786543 NAC786543 NJY786543 NTU786543 ODQ786543 ONM786543 OXI786543 PHE786543 PRA786543 QAW786543 QKS786543 QUO786543 REK786543 ROG786543 RYC786543 SHY786543 SRU786543 TBQ786543 TLM786543 TVI786543 UFE786543 UPA786543 UYW786543 VIS786543 VSO786543 WCK786543 WMG786543 WWC786543 JQ852079 TM852079 ADI852079 ANE852079 AXA852079 BGW852079 BQS852079 CAO852079 CKK852079 CUG852079 DEC852079 DNY852079 DXU852079 EHQ852079 ERM852079 FBI852079 FLE852079 FVA852079 GEW852079 GOS852079 GYO852079 HIK852079 HSG852079 ICC852079 ILY852079 IVU852079 JFQ852079 JPM852079 JZI852079 KJE852079 KTA852079 LCW852079 LMS852079 LWO852079 MGK852079 MQG852079 NAC852079 NJY852079 NTU852079 ODQ852079 ONM852079 OXI852079 PHE852079 PRA852079 QAW852079 QKS852079 QUO852079 REK852079 ROG852079 RYC852079 SHY852079 SRU852079 TBQ852079 TLM852079 TVI852079 UFE852079 UPA852079 UYW852079 VIS852079 VSO852079 WCK852079 WMG852079 WWC852079 JQ917615 TM917615 ADI917615 ANE917615 AXA917615 BGW917615 BQS917615 CAO917615 CKK917615 CUG917615 DEC917615 DNY917615 DXU917615 EHQ917615 ERM917615 FBI917615 FLE917615 FVA917615 GEW917615 GOS917615 GYO917615 HIK917615 HSG917615 ICC917615 ILY917615 IVU917615 JFQ917615 JPM917615 JZI917615 KJE917615 KTA917615 LCW917615 LMS917615 LWO917615 MGK917615 MQG917615 NAC917615 NJY917615 NTU917615 ODQ917615 ONM917615 OXI917615 PHE917615 PRA917615 QAW917615 QKS917615 QUO917615 REK917615 ROG917615 RYC917615 SHY917615 SRU917615 TBQ917615 TLM917615 TVI917615 UFE917615 UPA917615 UYW917615 VIS917615 VSO917615 WCK917615 WMG917615 WWC917615 JQ983151 TM983151 ADI983151 ANE983151 AXA983151 BGW983151 BQS983151 CAO983151 CKK983151 CUG983151 DEC983151 DNY983151 DXU983151 EHQ983151 ERM983151 FBI983151 FLE983151 FVA983151 GEW983151 GOS983151 GYO983151 HIK983151 HSG983151 ICC983151 ILY983151 IVU983151 JFQ983151 JPM983151 JZI983151 KJE983151 KTA983151 LCW983151 LMS983151 LWO983151 MGK983151 MQG983151 NAC983151 NJY983151 NTU983151 ODQ983151 ONM983151 OXI983151 PHE983151 PRA983151 QAW983151 QKS983151 QUO983151 REK983151 ROG983151 RYC983151 SHY983151 SRU983151 TBQ983151 TLM983151 TVI983151 UFE983151 UPA983151 UYW983151 VIS983151 VSO983151 WCK983151 WMG983151 WWC983151 AT85:AU85 AT88:AU88 AG327757:AS327759 AG393293:AS393295 AG458829:AS458831 AG524365:AS524367 AG589901:AS589903 AG655437:AS655439 AG720973:AS720975 AG786509:AS786511 AG852045:AS852047 AG917581:AS917583 AG983117:AS983119 AG65603:AS65608 AG131139:AS131144 AG196675:AS196680 AG262211:AS262216 AG327747:AS327752 AG393283:AS393288 AG458819:AS458824 AG524355:AS524360 AG589891:AS589896 AG655427:AS655432 AG720963:AS720968 AG786499:AS786504 AG852035:AS852040 AG917571:AS917576 AG983107:AS983112 AG196685:AS196687 AG131149:AS131151 AG262221:AS262223 AG65613:AS65615 WWC82:WWC91 AT91:AU91 WWB83:WWB91 WMF83:WMF91 WCJ83:WCJ91 VSN83:VSN91 VIR83:VIR91 UYV83:UYV91 UOZ83:UOZ91 UFD83:UFD91 TVH83:TVH91 TLL83:TLL91 TBP83:TBP91 SRT83:SRT91 SHX83:SHX91 RYB83:RYB91 ROF83:ROF91 REJ83:REJ91 QUN83:QUN91 QKR83:QKR91 QAV83:QAV91 PQZ83:PQZ91 PHD83:PHD91 OXH83:OXH91 ONL83:ONL91 ODP83:ODP91 NTT83:NTT91 NJX83:NJX91 NAB83:NAB91 MQF83:MQF91 MGJ83:MGJ91 LWN83:LWN91 LMR83:LMR91 LCV83:LCV91 KSZ83:KSZ91 KJD83:KJD91 JZH83:JZH91 JPL83:JPL91 JFP83:JFP91 IVT83:IVT91 ILX83:ILX91 ICB83:ICB91 HSF83:HSF91 HIJ83:HIJ91 GYN83:GYN91 GOR83:GOR91 GEV83:GEV91 FUZ83:FUZ91 FLD83:FLD91 FBH83:FBH91 ERL83:ERL91 EHP83:EHP91 DXT83:DXT91 DNX83:DNX91 DEB83:DEB91 CUF83:CUF91 CKJ83:CKJ91 CAN83:CAN91 BQR83:BQR91 BGV83:BGV91 AWZ83:AWZ91 AND83:AND91 ADH83:ADH91 TL83:TL91 JP83:JP91 WVE83:WVH91 WLI83:WLL91 WBM83:WBP91 VRQ83:VRT91 VHU83:VHX91 UXY83:UYB91 UOC83:UOF91 UEG83:UEJ91 TUK83:TUN91 TKO83:TKR91 TAS83:TAV91 SQW83:SQZ91 SHA83:SHD91 RXE83:RXH91 RNI83:RNL91 RDM83:RDP91 QTQ83:QTT91 QJU83:QJX91 PZY83:QAB91 PQC83:PQF91 PGG83:PGJ91 OWK83:OWN91 OMO83:OMR91 OCS83:OCV91 NSW83:NSZ91 NJA83:NJD91 MZE83:MZH91 MPI83:MPL91 MFM83:MFP91 LVQ83:LVT91 LLU83:LLX91 LBY83:LCB91 KSC83:KSF91 KIG83:KIJ91 JYK83:JYN91 JOO83:JOR91 JES83:JEV91 IUW83:IUZ91 ILA83:ILD91 IBE83:IBH91 HRI83:HRL91 HHM83:HHP91 GXQ83:GXT91 GNU83:GNX91 GDY83:GEB91 FUC83:FUF91 FKG83:FKJ91 FAK83:FAN91 EQO83:EQR91 EGS83:EGV91 DWW83:DWZ91 DNA83:DND91 DDE83:DDH91 CTI83:CTL91 CJM83:CJP91 BZQ83:BZT91 BPU83:BPX91 BFY83:BGB91 AWC83:AWF91 AMG83:AMJ91 ACK83:ACN91 SO83:SR91 AT75:AU81 JQ82:JQ91 TM82:TM91 ADI82:ADI91 ANE82:ANE91 AXA82:AXA91 BGW82:BGW91 BQS82:BQS91 CAO82:CAO91 CKK82:CKK91 CUG82:CUG91 DEC82:DEC91 DNY82:DNY91 DXU82:DXU91 EHQ82:EHQ91 ERM82:ERM91 FBI82:FBI91 FLE82:FLE91 FVA82:FVA91 GEW82:GEW91 GOS82:GOS91 GYO82:GYO91 HIK82:HIK91 HSG82:HSG91 ICC82:ICC91 ILY82:ILY91 IVU82:IVU91 JFQ82:JFQ91 JPM82:JPM91 JZI82:JZI91 KJE82:KJE91 KTA82:KTA91 LCW82:LCW91 LMS82:LMS91 LWO82:LWO91 MGK82:MGK91 MQG82:MQG91 NAC82:NAC91 NJY82:NJY91 NTU82:NTU91 ODQ82:ODQ91 ONM82:ONM91 OXI82:OXI91 PHE82:PHE91 PRA82:PRA91 QAW82:QAW91 QKS82:QKS91 QUO82:QUO91 REK82:REK91 ROG82:ROG91 RYC82:RYC91 SHY82:SHY91 SRU82:SRU91 TBQ82:TBQ91 TLM82:TLM91 TVI82:TVI91 UFE82:UFE91 UPA82:UPA91 UYW82:UYW91 VIS82:VIS91 VSO82:VSO91 WCK82:WCK91 WMG82:WMG91 AG91 AT67:AU73 AX68:BE68 AY77:AY78 AY86:AZ86 BB77:BC77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topLeftCell="A166" zoomScale="85" zoomScaleNormal="85" workbookViewId="0">
      <selection activeCell="O89" sqref="O89"/>
    </sheetView>
  </sheetViews>
  <sheetFormatPr baseColWidth="10" defaultRowHeight="15" x14ac:dyDescent="0.25"/>
  <cols>
    <col min="1" max="1" width="36.42578125" customWidth="1"/>
    <col min="2" max="2" width="5.85546875" customWidth="1"/>
    <col min="3" max="3" width="6.7109375" customWidth="1"/>
    <col min="4" max="4" width="5.5703125" customWidth="1"/>
    <col min="5" max="5" width="4.7109375" customWidth="1"/>
    <col min="6" max="6" width="5.42578125" customWidth="1"/>
    <col min="7" max="7" width="5.28515625" customWidth="1"/>
    <col min="8" max="8" width="4.140625" customWidth="1"/>
  </cols>
  <sheetData>
    <row r="1" spans="1:29" ht="15.75" thickBot="1" x14ac:dyDescent="0.3">
      <c r="B1" s="670" t="s">
        <v>40</v>
      </c>
      <c r="C1" s="670"/>
      <c r="D1" s="670" t="s">
        <v>44</v>
      </c>
      <c r="E1" s="670"/>
      <c r="F1" s="670" t="s">
        <v>229</v>
      </c>
      <c r="G1" s="670"/>
    </row>
    <row r="2" spans="1:29" ht="45.75" thickBot="1" x14ac:dyDescent="0.3">
      <c r="B2" s="113" t="str">
        <f>+'2. PEI SEGUIMIENTO'!T10</f>
        <v>Planeado</v>
      </c>
      <c r="C2" s="113" t="str">
        <f>+'2. PEI SEGUIMIENTO'!T11</f>
        <v>Ejecutado</v>
      </c>
      <c r="D2" s="113" t="str">
        <f>+B2</f>
        <v>Planeado</v>
      </c>
      <c r="E2" s="113" t="str">
        <f t="shared" ref="E2:G2" si="0">+C2</f>
        <v>Ejecutado</v>
      </c>
      <c r="F2" s="113" t="str">
        <f t="shared" si="0"/>
        <v>Planeado</v>
      </c>
      <c r="G2" s="113" t="str">
        <f t="shared" si="0"/>
        <v>Ejecutado</v>
      </c>
      <c r="Z2" s="277" t="s">
        <v>264</v>
      </c>
      <c r="AA2" s="278" t="s">
        <v>265</v>
      </c>
      <c r="AB2" s="279" t="s">
        <v>266</v>
      </c>
      <c r="AC2" s="280" t="s">
        <v>267</v>
      </c>
    </row>
    <row r="4" spans="1:29" x14ac:dyDescent="0.25">
      <c r="A4" t="str">
        <f>+'2. PEI SEGUIMIENTO'!Q10</f>
        <v>1. % de socializaciones en politica sectorial realizadas</v>
      </c>
      <c r="B4" s="113">
        <f>+'2. PEI SEGUIMIENTO'!AM10</f>
        <v>3</v>
      </c>
      <c r="C4" s="113">
        <f>+'2. PEI SEGUIMIENTO'!AM11</f>
        <v>3</v>
      </c>
      <c r="D4" s="115">
        <f>+'2. PEI SEGUIMIENTO'!AM13</f>
        <v>3</v>
      </c>
      <c r="E4" s="115">
        <f>+'2. PEI SEGUIMIENTO'!AM14</f>
        <v>3</v>
      </c>
      <c r="F4" s="115">
        <f>+'2. PEI SEGUIMIENTO'!AM16</f>
        <v>6</v>
      </c>
      <c r="G4" s="115">
        <f>+'2. PEI SEGUIMIENTO'!AM17</f>
        <v>7</v>
      </c>
      <c r="H4" s="116">
        <v>1</v>
      </c>
      <c r="Z4" s="281" t="s">
        <v>268</v>
      </c>
      <c r="AA4" s="282">
        <v>0</v>
      </c>
      <c r="AB4" s="283">
        <v>0</v>
      </c>
      <c r="AC4" s="284">
        <v>0</v>
      </c>
    </row>
    <row r="5" spans="1:29" x14ac:dyDescent="0.25">
      <c r="A5" s="112" t="str">
        <f>+'2. PEI SEGUIMIENTO'!Q19</f>
        <v>2.  % Reuniones realizadas con autoridades</v>
      </c>
      <c r="B5" s="113">
        <f>+'2. PEI SEGUIMIENTO'!AM19</f>
        <v>9</v>
      </c>
      <c r="C5" s="113">
        <f>+'2. PEI SEGUIMIENTO'!AM20</f>
        <v>15</v>
      </c>
      <c r="D5" s="113">
        <f>+'2. PEI SEGUIMIENTO'!AM22</f>
        <v>10</v>
      </c>
      <c r="E5" s="113">
        <f>+'2. PEI SEGUIMIENTO'!AM23</f>
        <v>30</v>
      </c>
      <c r="F5" s="113">
        <f>+'2. PEI SEGUIMIENTO'!AM25</f>
        <v>12</v>
      </c>
      <c r="G5" s="113">
        <f>+'2. PEI SEGUIMIENTO'!AM26</f>
        <v>40</v>
      </c>
      <c r="H5" s="116">
        <v>2</v>
      </c>
      <c r="Z5" s="285" t="s">
        <v>269</v>
      </c>
      <c r="AA5" s="286">
        <v>4</v>
      </c>
      <c r="AB5" s="287">
        <v>4</v>
      </c>
      <c r="AC5" s="288">
        <f>AB5/$AA$17</f>
        <v>3.9215686274509803E-2</v>
      </c>
    </row>
    <row r="6" spans="1:29" x14ac:dyDescent="0.25">
      <c r="A6" t="s">
        <v>364</v>
      </c>
      <c r="B6" s="113">
        <f>+'2. PEI SEGUIMIENTO'!AM28</f>
        <v>3</v>
      </c>
      <c r="C6" s="113">
        <f>+'2. PEI SEGUIMIENTO'!AM29</f>
        <v>3</v>
      </c>
      <c r="D6" s="115">
        <f>+'2. PEI SEGUIMIENTO'!AM31</f>
        <v>2</v>
      </c>
      <c r="E6" s="113">
        <f>+'2. PEI SEGUIMIENTO'!AM32</f>
        <v>3</v>
      </c>
      <c r="F6" s="115" t="str">
        <f>+'2. PEI SEGUIMIENTO'!AM34</f>
        <v/>
      </c>
      <c r="G6" s="113">
        <f>+'2. PEI SEGUIMIENTO'!AM35</f>
        <v>6</v>
      </c>
      <c r="Z6" s="360"/>
      <c r="AA6" s="361"/>
      <c r="AB6" s="362"/>
      <c r="AC6" s="363"/>
    </row>
    <row r="7" spans="1:29" x14ac:dyDescent="0.25">
      <c r="A7" s="112" t="str">
        <f>+'2. PEI SEGUIMIENTO'!Q37</f>
        <v>4. % de socializaciones en normas vigentes realizadas.</v>
      </c>
      <c r="B7" s="113">
        <f>+'2. PEI SEGUIMIENTO'!AM37</f>
        <v>3</v>
      </c>
      <c r="C7" s="113">
        <f>+'2. PEI SEGUIMIENTO'!AM38</f>
        <v>3</v>
      </c>
      <c r="D7" s="113">
        <f>+'2. PEI SEGUIMIENTO'!AM40</f>
        <v>3</v>
      </c>
      <c r="E7" s="113">
        <f>+'2. PEI SEGUIMIENTO'!AM41</f>
        <v>5</v>
      </c>
      <c r="F7" s="113">
        <f>+'2. PEI SEGUIMIENTO'!AM43</f>
        <v>6</v>
      </c>
      <c r="G7" s="113">
        <f>+'2. PEI SEGUIMIENTO'!AM44</f>
        <v>7</v>
      </c>
      <c r="H7" s="116">
        <v>3</v>
      </c>
      <c r="Z7" s="285" t="s">
        <v>228</v>
      </c>
      <c r="AA7" s="286">
        <v>53</v>
      </c>
      <c r="AB7" s="287">
        <v>57</v>
      </c>
      <c r="AC7" s="288">
        <f>AB7/$AA$17</f>
        <v>0.55882352941176472</v>
      </c>
    </row>
    <row r="8" spans="1:29" x14ac:dyDescent="0.25">
      <c r="A8" s="112" t="str">
        <f>+'2. PEI SEGUIMIENTO'!Q46</f>
        <v>5. % de socializaciones a servidores</v>
      </c>
      <c r="B8" s="113">
        <f>+'2. PEI SEGUIMIENTO'!AM46</f>
        <v>15</v>
      </c>
      <c r="C8" s="113">
        <f>+'2. PEI SEGUIMIENTO'!AM47</f>
        <v>15</v>
      </c>
      <c r="D8" s="113">
        <f>+'2. PEI SEGUIMIENTO'!AM49</f>
        <v>15</v>
      </c>
      <c r="E8" s="113">
        <f>+'2. PEI SEGUIMIENTO'!AM50</f>
        <v>70</v>
      </c>
      <c r="F8" s="113">
        <f>+'2. PEI SEGUIMIENTO'!AM52</f>
        <v>22</v>
      </c>
      <c r="G8" s="113">
        <f>+'2. PEI SEGUIMIENTO'!AM53</f>
        <v>63</v>
      </c>
      <c r="H8" s="116">
        <v>4</v>
      </c>
      <c r="Z8" s="285" t="s">
        <v>23</v>
      </c>
      <c r="AA8" s="286">
        <v>20</v>
      </c>
      <c r="AB8" s="287">
        <v>77</v>
      </c>
      <c r="AC8" s="288">
        <f>AB8/$AA$17</f>
        <v>0.75490196078431371</v>
      </c>
    </row>
    <row r="9" spans="1:29" x14ac:dyDescent="0.25">
      <c r="A9" s="112" t="str">
        <f>+'2. PEI SEGUIMIENTO'!Q55</f>
        <v>6.  % Mesas de trabajo realizadas para identificar oportunidades de mejora</v>
      </c>
      <c r="B9" s="113">
        <f>+'2. PEI SEGUIMIENTO'!AM55</f>
        <v>5</v>
      </c>
      <c r="C9" s="113">
        <f>+'2. PEI SEGUIMIENTO'!AM56</f>
        <v>23</v>
      </c>
      <c r="D9" s="113">
        <f>+'2. PEI SEGUIMIENTO'!AM58</f>
        <v>7</v>
      </c>
      <c r="E9" s="113">
        <f>+'2. PEI SEGUIMIENTO'!AM59</f>
        <v>24</v>
      </c>
      <c r="F9" s="113">
        <f>+'2. PEI SEGUIMIENTO'!AM61</f>
        <v>12</v>
      </c>
      <c r="G9" s="113">
        <f>+'2. PEI SEGUIMIENTO'!AM62</f>
        <v>41</v>
      </c>
      <c r="H9" s="116">
        <v>5</v>
      </c>
      <c r="Z9" s="285" t="s">
        <v>188</v>
      </c>
      <c r="AA9" s="286">
        <v>62</v>
      </c>
      <c r="AB9" s="287">
        <v>139</v>
      </c>
      <c r="AC9" s="288">
        <f>AB9/$AA$17</f>
        <v>1.3627450980392157</v>
      </c>
    </row>
    <row r="10" spans="1:29" x14ac:dyDescent="0.25">
      <c r="A10" t="str">
        <f>+'2. PEI SEGUIMIENTO'!Q64</f>
        <v>7. % de tipos de vigilado con acciones preventivas implementadas para minimizar las condiciones de riesgo en seguridad</v>
      </c>
      <c r="B10" s="113">
        <f>+'2. PEI SEGUIMIENTO'!AM64</f>
        <v>2</v>
      </c>
      <c r="C10" s="113">
        <f>+'2. PEI SEGUIMIENTO'!AM65</f>
        <v>5</v>
      </c>
      <c r="D10" s="113">
        <f>+'2. PEI SEGUIMIENTO'!AM67</f>
        <v>4</v>
      </c>
      <c r="E10" s="113">
        <f>+'2. PEI SEGUIMIENTO'!AM68</f>
        <v>7</v>
      </c>
      <c r="F10" s="113" t="str">
        <f>+'2. PEI SEGUIMIENTO'!AM70</f>
        <v/>
      </c>
      <c r="G10" s="113" t="str">
        <f>+'2. PEI SEGUIMIENTO'!AM71</f>
        <v/>
      </c>
      <c r="H10" s="116">
        <v>6</v>
      </c>
      <c r="Z10" s="285" t="s">
        <v>189</v>
      </c>
      <c r="AA10" s="289"/>
      <c r="AB10" s="290"/>
      <c r="AC10" s="291"/>
    </row>
    <row r="11" spans="1:29" x14ac:dyDescent="0.25">
      <c r="A11" t="str">
        <f>+'2. PEI SEGUIMIENTO'!Q73</f>
        <v>8. % Indicadores de gestión en seguridad por tipo de vigilado implementados.</v>
      </c>
      <c r="B11" s="113">
        <f>+'2. PEI SEGUIMIENTO'!AM73</f>
        <v>1</v>
      </c>
      <c r="C11" s="113">
        <f>+'2. PEI SEGUIMIENTO'!AM74</f>
        <v>1</v>
      </c>
      <c r="D11" s="113">
        <f>+'2. PEI SEGUIMIENTO'!AM76</f>
        <v>1</v>
      </c>
      <c r="E11" s="113">
        <f>+'2. PEI SEGUIMIENTO'!AM77</f>
        <v>1</v>
      </c>
      <c r="F11" s="113">
        <f>+'2. PEI SEGUIMIENTO'!AM79</f>
        <v>1</v>
      </c>
      <c r="G11" s="113" t="str">
        <f>+'2. PEI SEGUIMIENTO'!AM80</f>
        <v/>
      </c>
      <c r="H11" s="116">
        <v>7</v>
      </c>
      <c r="Z11" s="285" t="s">
        <v>190</v>
      </c>
      <c r="AA11" s="289"/>
      <c r="AB11" s="290"/>
      <c r="AC11" s="291"/>
    </row>
    <row r="12" spans="1:29" x14ac:dyDescent="0.25">
      <c r="A12" t="str">
        <f>+'2. PEI SEGUIMIENTO'!Q82</f>
        <v>9. % Indicadores en competitividad empresarial implementados</v>
      </c>
      <c r="B12" s="113">
        <f>+'2. PEI SEGUIMIENTO'!AM82</f>
        <v>1</v>
      </c>
      <c r="C12" s="113">
        <f>+'2. PEI SEGUIMIENTO'!AM83</f>
        <v>1</v>
      </c>
      <c r="D12" s="113">
        <f>+'2. PEI SEGUIMIENTO'!AM85</f>
        <v>1</v>
      </c>
      <c r="E12" s="113">
        <f>+'2. PEI SEGUIMIENTO'!AM86</f>
        <v>1</v>
      </c>
      <c r="F12" s="113">
        <f>+'2. PEI SEGUIMIENTO'!AM88</f>
        <v>1</v>
      </c>
      <c r="G12" s="113" t="str">
        <f>+'2. PEI SEGUIMIENTO'!AM89</f>
        <v/>
      </c>
      <c r="H12" s="116">
        <v>9</v>
      </c>
      <c r="Z12" s="285" t="s">
        <v>192</v>
      </c>
      <c r="AA12" s="289"/>
      <c r="AB12" s="290"/>
      <c r="AC12" s="291"/>
    </row>
    <row r="13" spans="1:29" x14ac:dyDescent="0.25">
      <c r="A13" t="str">
        <f>+'2. PEI SEGUIMIENTO'!Q91</f>
        <v>10. % Cobertura de supervisión de la SPT a nivel nacional</v>
      </c>
      <c r="B13" s="113">
        <f>+'2. PEI SEGUIMIENTO'!AM91</f>
        <v>32</v>
      </c>
      <c r="C13" s="113">
        <f>+'2. PEI SEGUIMIENTO'!AM92</f>
        <v>26</v>
      </c>
      <c r="E13" s="113">
        <f>+'2. PEI SEGUIMIENTO'!AM92</f>
        <v>26</v>
      </c>
      <c r="G13" s="113">
        <f>+'2. PEI SEGUIMIENTO'!AM92</f>
        <v>26</v>
      </c>
      <c r="Z13" s="285" t="s">
        <v>193</v>
      </c>
      <c r="AA13" s="289"/>
      <c r="AB13" s="290"/>
      <c r="AC13" s="291"/>
    </row>
    <row r="14" spans="1:29" s="300" customFormat="1" x14ac:dyDescent="0.25">
      <c r="A14" s="300" t="str">
        <f>+'2. PEI SEGUIMIENTO'!Q94</f>
        <v>11. % Visitas de inspección realizadas PGS</v>
      </c>
      <c r="B14" s="301">
        <f>+'2. PEI SEGUIMIENTO'!AM94</f>
        <v>298</v>
      </c>
      <c r="C14" s="301">
        <f>+'2. PEI SEGUIMIENTO'!AM95</f>
        <v>548</v>
      </c>
      <c r="D14" s="301">
        <f>+'2. PEI SEGUIMIENTO'!AM97</f>
        <v>130</v>
      </c>
      <c r="E14" s="301">
        <f>+'2. PEI SEGUIMIENTO'!AM98</f>
        <v>135</v>
      </c>
      <c r="F14" s="301">
        <f>+'2. PEI SEGUIMIENTO'!AM100</f>
        <v>1075</v>
      </c>
      <c r="G14" s="301">
        <f>+'2. PEI SEGUIMIENTO'!AM101</f>
        <v>1290</v>
      </c>
      <c r="Z14" s="302" t="s">
        <v>194</v>
      </c>
      <c r="AA14" s="303"/>
      <c r="AB14" s="304"/>
      <c r="AC14" s="291"/>
    </row>
    <row r="15" spans="1:29" ht="15.75" thickBot="1" x14ac:dyDescent="0.3">
      <c r="A15" t="str">
        <f>+'2. PEI SEGUIMIENTO'!Q103</f>
        <v>12. % Operadores portuarios registrados</v>
      </c>
      <c r="B15" s="112">
        <v>1</v>
      </c>
      <c r="C15" s="112">
        <f>+'2. PEI SEGUIMIENTO'!AM103</f>
        <v>0.95</v>
      </c>
      <c r="Z15" s="292" t="s">
        <v>195</v>
      </c>
      <c r="AA15" s="293"/>
      <c r="AB15" s="294"/>
      <c r="AC15" s="295"/>
    </row>
    <row r="16" spans="1:29" x14ac:dyDescent="0.25">
      <c r="A16" t="str">
        <f>+'2. PEI SEGUIMIENTO'!Q104</f>
        <v>13. Boletines publicados</v>
      </c>
      <c r="B16" s="113">
        <f>+'2. PEI SEGUIMIENTO'!AM104</f>
        <v>2</v>
      </c>
      <c r="C16" s="113">
        <f>+'2. PEI SEGUIMIENTO'!AM105</f>
        <v>0</v>
      </c>
    </row>
    <row r="17" spans="1:27" x14ac:dyDescent="0.25">
      <c r="A17" t="str">
        <f>+'2. PEI SEGUIMIENTO'!Q107</f>
        <v>14. Tiempo promedio respuesta PQRs</v>
      </c>
      <c r="B17" s="584">
        <f>+'2. PEI SEGUIMIENTO'!Y107</f>
        <v>14</v>
      </c>
      <c r="C17" s="117">
        <f>+'2. PEI SEGUIMIENTO'!AM107</f>
        <v>13.833333333333334</v>
      </c>
      <c r="D17" s="584">
        <f>+'2. PEI SEGUIMIENTO'!Y108</f>
        <v>12</v>
      </c>
      <c r="E17" s="117">
        <f>+'2. PEI SEGUIMIENTO'!AM108</f>
        <v>12.166666666666666</v>
      </c>
      <c r="F17" s="584">
        <f>+'2. PEI SEGUIMIENTO'!Y109</f>
        <v>40</v>
      </c>
      <c r="G17" s="117">
        <f>+'2. PEI SEGUIMIENTO'!AM109</f>
        <v>35</v>
      </c>
      <c r="Z17" s="296" t="s">
        <v>270</v>
      </c>
      <c r="AA17" s="276">
        <v>102</v>
      </c>
    </row>
    <row r="19" spans="1:27" x14ac:dyDescent="0.25">
      <c r="A19" t="s">
        <v>302</v>
      </c>
      <c r="B19" s="113" t="str">
        <f>+'2. PEI SEGUIMIENTO'!AK110</f>
        <v/>
      </c>
      <c r="C19" s="587" t="str">
        <f>+'2. PEI SEGUIMIENTO'!AM110</f>
        <v/>
      </c>
    </row>
    <row r="20" spans="1:27" x14ac:dyDescent="0.25">
      <c r="A20" t="s">
        <v>217</v>
      </c>
      <c r="B20" s="114">
        <f>+'2. PEI SEGUIMIENTO'!AM111</f>
        <v>0.7</v>
      </c>
      <c r="C20" s="588">
        <f>+'2. PEI SEGUIMIENTO'!AM111</f>
        <v>0.7</v>
      </c>
    </row>
    <row r="21" spans="1:27" x14ac:dyDescent="0.25">
      <c r="A21" t="s">
        <v>218</v>
      </c>
      <c r="B21" s="114">
        <f>+'2. PEI SEGUIMIENTO'!AM112</f>
        <v>0.55000000000000004</v>
      </c>
      <c r="C21" s="588">
        <f>+'2. PEI SEGUIMIENTO'!AM112</f>
        <v>0.55000000000000004</v>
      </c>
    </row>
    <row r="22" spans="1:27" x14ac:dyDescent="0.25">
      <c r="A22" t="s">
        <v>219</v>
      </c>
      <c r="B22" s="114" t="e">
        <f>+'2. PEI SEGUIMIENTO'!AM113</f>
        <v>#VALUE!</v>
      </c>
      <c r="C22" s="588" t="str">
        <f>+'2. PEI SEGUIMIENTO'!V113</f>
        <v xml:space="preserve"> </v>
      </c>
    </row>
    <row r="23" spans="1:27" x14ac:dyDescent="0.25">
      <c r="A23" t="s">
        <v>220</v>
      </c>
      <c r="B23" s="114">
        <f>+'2. PEI SEGUIMIENTO'!AM114</f>
        <v>0.38</v>
      </c>
      <c r="C23" s="583">
        <f>+'2. PEI SEGUIMIENTO'!AM114</f>
        <v>0.38</v>
      </c>
    </row>
    <row r="24" spans="1:27" x14ac:dyDescent="0.25">
      <c r="A24" t="s">
        <v>221</v>
      </c>
      <c r="B24" s="112">
        <f>+'2. PEI SEGUIMIENTO'!AM115</f>
        <v>0.53</v>
      </c>
      <c r="C24" s="583">
        <f>+'2. PEI SEGUIMIENTO'!AM115</f>
        <v>0.53</v>
      </c>
    </row>
    <row r="25" spans="1:27" x14ac:dyDescent="0.25">
      <c r="A25" t="s">
        <v>222</v>
      </c>
      <c r="B25" s="114">
        <f>+'2. PEI SEGUIMIENTO'!AM116</f>
        <v>0.75</v>
      </c>
      <c r="C25" s="583">
        <f>+'2. PEI SEGUIMIENTO'!AM116</f>
        <v>0.75</v>
      </c>
    </row>
    <row r="26" spans="1:27" x14ac:dyDescent="0.25">
      <c r="A26" t="s">
        <v>223</v>
      </c>
      <c r="B26" s="114">
        <f>+'2. PEI SEGUIMIENTO'!AM117</f>
        <v>0.44</v>
      </c>
      <c r="C26" s="583">
        <f>+'2. PEI SEGUIMIENTO'!AM117</f>
        <v>0.44</v>
      </c>
    </row>
    <row r="27" spans="1:27" x14ac:dyDescent="0.25">
      <c r="A27" t="s">
        <v>224</v>
      </c>
      <c r="B27" s="114">
        <f>+'2. PEI SEGUIMIENTO'!AM118</f>
        <v>0.03</v>
      </c>
      <c r="C27" s="583">
        <f>+'2. PEI SEGUIMIENTO'!AM118</f>
        <v>0.03</v>
      </c>
    </row>
    <row r="28" spans="1:27" x14ac:dyDescent="0.25">
      <c r="A28" t="s">
        <v>225</v>
      </c>
      <c r="B28" s="297">
        <f>'2. PEI SEGUIMIENTO'!AM119</f>
        <v>0.35</v>
      </c>
      <c r="C28" s="583">
        <f>+'2. PEI SEGUIMIENTO'!AM119</f>
        <v>0.35</v>
      </c>
    </row>
    <row r="114" spans="3:3" x14ac:dyDescent="0.25">
      <c r="C114" t="s">
        <v>46</v>
      </c>
    </row>
  </sheetData>
  <autoFilter ref="A2:G17"/>
  <mergeCells count="3">
    <mergeCell ref="B1:C1"/>
    <mergeCell ref="D1:E1"/>
    <mergeCell ref="F1:G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9" workbookViewId="0">
      <selection activeCell="H29" sqref="H29"/>
    </sheetView>
  </sheetViews>
  <sheetFormatPr baseColWidth="10" defaultRowHeight="15" x14ac:dyDescent="0.25"/>
  <cols>
    <col min="1" max="1" width="45.5703125" style="326" customWidth="1"/>
    <col min="2" max="2" width="6.85546875" style="300" customWidth="1"/>
    <col min="3" max="3" width="7.42578125" style="300" customWidth="1"/>
    <col min="4" max="4" width="7.5703125" style="300" customWidth="1"/>
    <col min="5" max="5" width="7.42578125" style="300" customWidth="1"/>
    <col min="6" max="16384" width="11.42578125" style="300"/>
  </cols>
  <sheetData>
    <row r="1" spans="1:5" s="116" customFormat="1" ht="15.75" thickBot="1" x14ac:dyDescent="0.3">
      <c r="A1" s="306"/>
      <c r="B1" s="307">
        <v>2015</v>
      </c>
      <c r="C1" s="308">
        <v>2016</v>
      </c>
      <c r="D1" s="307">
        <v>2017</v>
      </c>
      <c r="E1" s="309" t="s">
        <v>399</v>
      </c>
    </row>
    <row r="2" spans="1:5" s="305" customFormat="1" ht="15.75" thickBot="1" x14ac:dyDescent="0.3">
      <c r="A2" s="310" t="s">
        <v>13</v>
      </c>
      <c r="B2" s="311" t="s">
        <v>272</v>
      </c>
      <c r="C2" s="312" t="s">
        <v>273</v>
      </c>
      <c r="D2" s="311" t="s">
        <v>273</v>
      </c>
      <c r="E2" s="313" t="s">
        <v>273</v>
      </c>
    </row>
    <row r="3" spans="1:5" s="116" customFormat="1" ht="24.75" thickBot="1" x14ac:dyDescent="0.3">
      <c r="A3" s="314" t="s">
        <v>275</v>
      </c>
      <c r="B3" s="277">
        <f>SUM(B4:B6)</f>
        <v>4647</v>
      </c>
      <c r="C3" s="327">
        <f>SUM(C4:C6)</f>
        <v>30131</v>
      </c>
      <c r="D3" s="277">
        <f>SUM(D4:D6)</f>
        <v>59</v>
      </c>
      <c r="E3" s="328">
        <f>SUM(B3:D3)</f>
        <v>34837</v>
      </c>
    </row>
    <row r="4" spans="1:5" x14ac:dyDescent="0.25">
      <c r="A4" s="317" t="s">
        <v>40</v>
      </c>
      <c r="B4" s="329">
        <v>1424</v>
      </c>
      <c r="C4" s="330">
        <v>2250</v>
      </c>
      <c r="D4" s="329">
        <v>5</v>
      </c>
      <c r="E4" s="331"/>
    </row>
    <row r="5" spans="1:5" x14ac:dyDescent="0.25">
      <c r="A5" s="318" t="s">
        <v>44</v>
      </c>
      <c r="B5" s="332">
        <v>276</v>
      </c>
      <c r="C5" s="333">
        <v>577</v>
      </c>
      <c r="D5" s="332">
        <v>7</v>
      </c>
      <c r="E5" s="334"/>
    </row>
    <row r="6" spans="1:5" ht="15.75" thickBot="1" x14ac:dyDescent="0.3">
      <c r="A6" s="319" t="s">
        <v>229</v>
      </c>
      <c r="B6" s="335">
        <v>2947</v>
      </c>
      <c r="C6" s="336">
        <v>27304</v>
      </c>
      <c r="D6" s="335">
        <v>47</v>
      </c>
      <c r="E6" s="337"/>
    </row>
    <row r="7" spans="1:5" s="116" customFormat="1" ht="15.75" thickBot="1" x14ac:dyDescent="0.3">
      <c r="A7" s="320" t="s">
        <v>196</v>
      </c>
      <c r="B7" s="277">
        <f>SUM(B8:B10)</f>
        <v>42</v>
      </c>
      <c r="C7" s="327">
        <f>SUM(C8:C10)</f>
        <v>129</v>
      </c>
      <c r="D7" s="277">
        <f>SUM(D8:D10)</f>
        <v>146</v>
      </c>
      <c r="E7" s="328">
        <f>SUM(B7:D7)</f>
        <v>317</v>
      </c>
    </row>
    <row r="8" spans="1:5" x14ac:dyDescent="0.25">
      <c r="A8" s="317" t="s">
        <v>40</v>
      </c>
      <c r="B8" s="329">
        <v>8</v>
      </c>
      <c r="C8" s="330">
        <v>19</v>
      </c>
      <c r="D8" s="329">
        <v>45</v>
      </c>
      <c r="E8" s="331"/>
    </row>
    <row r="9" spans="1:5" x14ac:dyDescent="0.25">
      <c r="A9" s="318" t="s">
        <v>44</v>
      </c>
      <c r="B9" s="332">
        <v>10</v>
      </c>
      <c r="C9" s="333">
        <v>44</v>
      </c>
      <c r="D9" s="332">
        <v>47</v>
      </c>
      <c r="E9" s="334"/>
    </row>
    <row r="10" spans="1:5" ht="15.75" thickBot="1" x14ac:dyDescent="0.3">
      <c r="A10" s="319" t="s">
        <v>229</v>
      </c>
      <c r="B10" s="335">
        <v>24</v>
      </c>
      <c r="C10" s="336">
        <v>66</v>
      </c>
      <c r="D10" s="335">
        <v>54</v>
      </c>
      <c r="E10" s="337"/>
    </row>
    <row r="11" spans="1:5" s="116" customFormat="1" ht="36.75" thickBot="1" x14ac:dyDescent="0.3">
      <c r="A11" s="315" t="s">
        <v>276</v>
      </c>
      <c r="B11" s="277">
        <f>SUM(B12:B14)</f>
        <v>1148</v>
      </c>
      <c r="C11" s="327">
        <f>SUM(C12:C14)</f>
        <v>14129</v>
      </c>
      <c r="D11" s="277">
        <f>SUM(D12:D14)</f>
        <v>99</v>
      </c>
      <c r="E11" s="328">
        <f>SUM(B11:D11)</f>
        <v>15376</v>
      </c>
    </row>
    <row r="12" spans="1:5" x14ac:dyDescent="0.25">
      <c r="A12" s="317" t="s">
        <v>40</v>
      </c>
      <c r="B12" s="329">
        <v>712</v>
      </c>
      <c r="C12" s="330">
        <v>3043</v>
      </c>
      <c r="D12" s="329">
        <v>6</v>
      </c>
      <c r="E12" s="331"/>
    </row>
    <row r="13" spans="1:5" x14ac:dyDescent="0.25">
      <c r="A13" s="318" t="s">
        <v>44</v>
      </c>
      <c r="B13" s="332">
        <v>351</v>
      </c>
      <c r="C13" s="333">
        <v>75</v>
      </c>
      <c r="D13" s="332">
        <v>49</v>
      </c>
      <c r="E13" s="334"/>
    </row>
    <row r="14" spans="1:5" ht="15.75" thickBot="1" x14ac:dyDescent="0.3">
      <c r="A14" s="319" t="s">
        <v>229</v>
      </c>
      <c r="B14" s="335">
        <v>85</v>
      </c>
      <c r="C14" s="336">
        <v>11011</v>
      </c>
      <c r="D14" s="335">
        <v>44</v>
      </c>
      <c r="E14" s="337"/>
    </row>
    <row r="15" spans="1:5" s="116" customFormat="1" ht="45.75" thickBot="1" x14ac:dyDescent="0.3">
      <c r="A15" s="321" t="s">
        <v>277</v>
      </c>
      <c r="B15" s="277">
        <f>SUM(B16:B18)</f>
        <v>57</v>
      </c>
      <c r="C15" s="327">
        <f>SUM(C16:C18)</f>
        <v>815</v>
      </c>
      <c r="D15" s="277">
        <f>SUM(D16:D18)</f>
        <v>298</v>
      </c>
      <c r="E15" s="328">
        <f>SUM(B15:D15)</f>
        <v>1170</v>
      </c>
    </row>
    <row r="16" spans="1:5" x14ac:dyDescent="0.25">
      <c r="A16" s="317" t="s">
        <v>40</v>
      </c>
      <c r="B16" s="329">
        <v>5</v>
      </c>
      <c r="C16" s="330">
        <v>615</v>
      </c>
      <c r="D16" s="329">
        <v>120</v>
      </c>
      <c r="E16" s="331"/>
    </row>
    <row r="17" spans="1:5" x14ac:dyDescent="0.25">
      <c r="A17" s="318" t="s">
        <v>44</v>
      </c>
      <c r="B17" s="332">
        <v>38</v>
      </c>
      <c r="C17" s="333">
        <v>70</v>
      </c>
      <c r="D17" s="332">
        <v>86</v>
      </c>
      <c r="E17" s="334"/>
    </row>
    <row r="18" spans="1:5" ht="15.75" thickBot="1" x14ac:dyDescent="0.3">
      <c r="A18" s="319" t="s">
        <v>229</v>
      </c>
      <c r="B18" s="335">
        <v>14</v>
      </c>
      <c r="C18" s="336">
        <v>130</v>
      </c>
      <c r="D18" s="335">
        <v>92</v>
      </c>
      <c r="E18" s="337"/>
    </row>
    <row r="19" spans="1:5" s="116" customFormat="1" ht="15.75" thickBot="1" x14ac:dyDescent="0.3">
      <c r="A19" s="320" t="s">
        <v>197</v>
      </c>
      <c r="B19" s="277">
        <f>SUM(B20:B22)</f>
        <v>112</v>
      </c>
      <c r="C19" s="327">
        <f>SUM(C20:C22)</f>
        <v>152</v>
      </c>
      <c r="D19" s="277">
        <f>SUM(D20:D22)</f>
        <v>127</v>
      </c>
      <c r="E19" s="328">
        <f>SUM(B19:D19)</f>
        <v>391</v>
      </c>
    </row>
    <row r="20" spans="1:5" x14ac:dyDescent="0.25">
      <c r="A20" s="317" t="s">
        <v>40</v>
      </c>
      <c r="B20" s="329">
        <v>6</v>
      </c>
      <c r="C20" s="330">
        <v>34</v>
      </c>
      <c r="D20" s="329">
        <v>41</v>
      </c>
      <c r="E20" s="331"/>
    </row>
    <row r="21" spans="1:5" x14ac:dyDescent="0.25">
      <c r="A21" s="318" t="s">
        <v>44</v>
      </c>
      <c r="B21" s="332">
        <v>33</v>
      </c>
      <c r="C21" s="333">
        <v>45</v>
      </c>
      <c r="D21" s="332">
        <v>34</v>
      </c>
      <c r="E21" s="334"/>
    </row>
    <row r="22" spans="1:5" ht="15.75" thickBot="1" x14ac:dyDescent="0.3">
      <c r="A22" s="319" t="s">
        <v>229</v>
      </c>
      <c r="B22" s="335">
        <v>73</v>
      </c>
      <c r="C22" s="336">
        <v>73</v>
      </c>
      <c r="D22" s="335">
        <v>52</v>
      </c>
      <c r="E22" s="337"/>
    </row>
    <row r="23" spans="1:5" s="116" customFormat="1" ht="15.75" thickBot="1" x14ac:dyDescent="0.3">
      <c r="A23" s="322" t="s">
        <v>210</v>
      </c>
      <c r="B23" s="277">
        <f>SUM(B24:B26)</f>
        <v>30</v>
      </c>
      <c r="C23" s="327">
        <f>SUM(C24:C26)</f>
        <v>23</v>
      </c>
      <c r="D23" s="277">
        <f>SUM(D24:D26)</f>
        <v>24</v>
      </c>
      <c r="E23" s="328">
        <f>SUM(B23:D23)</f>
        <v>77</v>
      </c>
    </row>
    <row r="24" spans="1:5" x14ac:dyDescent="0.25">
      <c r="A24" s="317" t="s">
        <v>40</v>
      </c>
      <c r="B24" s="329">
        <v>6</v>
      </c>
      <c r="C24" s="330">
        <v>4</v>
      </c>
      <c r="D24" s="329">
        <v>4</v>
      </c>
      <c r="E24" s="331"/>
    </row>
    <row r="25" spans="1:5" x14ac:dyDescent="0.25">
      <c r="A25" s="318" t="s">
        <v>44</v>
      </c>
      <c r="B25" s="332">
        <v>17</v>
      </c>
      <c r="C25" s="333">
        <v>5</v>
      </c>
      <c r="D25" s="332">
        <v>6</v>
      </c>
      <c r="E25" s="334"/>
    </row>
    <row r="26" spans="1:5" ht="15.75" thickBot="1" x14ac:dyDescent="0.3">
      <c r="A26" s="319" t="s">
        <v>229</v>
      </c>
      <c r="B26" s="335">
        <v>7</v>
      </c>
      <c r="C26" s="336">
        <v>14</v>
      </c>
      <c r="D26" s="335">
        <v>14</v>
      </c>
      <c r="E26" s="337"/>
    </row>
    <row r="27" spans="1:5" s="116" customFormat="1" ht="15.75" thickBot="1" x14ac:dyDescent="0.3">
      <c r="A27" s="322" t="s">
        <v>213</v>
      </c>
      <c r="B27" s="277">
        <f>SUM(B28:B30)</f>
        <v>17</v>
      </c>
      <c r="C27" s="327">
        <f>SUM(C28:C30)</f>
        <v>25</v>
      </c>
      <c r="D27" s="277">
        <f>SUM(D28:D30)</f>
        <v>28</v>
      </c>
      <c r="E27" s="328">
        <f>SUM(B27:D27)</f>
        <v>70</v>
      </c>
    </row>
    <row r="28" spans="1:5" x14ac:dyDescent="0.25">
      <c r="A28" s="317" t="s">
        <v>40</v>
      </c>
      <c r="B28" s="329">
        <v>8</v>
      </c>
      <c r="C28" s="330">
        <v>6</v>
      </c>
      <c r="D28" s="329">
        <v>7</v>
      </c>
      <c r="E28" s="331"/>
    </row>
    <row r="29" spans="1:5" x14ac:dyDescent="0.25">
      <c r="A29" s="318" t="s">
        <v>44</v>
      </c>
      <c r="B29" s="332">
        <v>9</v>
      </c>
      <c r="C29" s="333">
        <v>5</v>
      </c>
      <c r="D29" s="332">
        <v>7</v>
      </c>
      <c r="E29" s="334"/>
    </row>
    <row r="30" spans="1:5" ht="15.75" thickBot="1" x14ac:dyDescent="0.3">
      <c r="A30" s="319" t="s">
        <v>229</v>
      </c>
      <c r="B30" s="335">
        <v>0</v>
      </c>
      <c r="C30" s="336">
        <v>14</v>
      </c>
      <c r="D30" s="335">
        <v>14</v>
      </c>
      <c r="E30" s="337"/>
    </row>
    <row r="31" spans="1:5" s="116" customFormat="1" ht="15.75" thickBot="1" x14ac:dyDescent="0.3">
      <c r="A31" s="322" t="s">
        <v>198</v>
      </c>
      <c r="B31" s="277">
        <f>SUM(B32:B34)</f>
        <v>11</v>
      </c>
      <c r="C31" s="327">
        <f>SUM(C32:C34)</f>
        <v>32</v>
      </c>
      <c r="D31" s="277">
        <f>SUM(D32:D34)</f>
        <v>17</v>
      </c>
      <c r="E31" s="328">
        <f>SUM(B31:D31)</f>
        <v>60</v>
      </c>
    </row>
    <row r="32" spans="1:5" x14ac:dyDescent="0.25">
      <c r="A32" s="317" t="s">
        <v>40</v>
      </c>
      <c r="B32" s="329">
        <v>2</v>
      </c>
      <c r="C32" s="330">
        <v>4</v>
      </c>
      <c r="D32" s="329">
        <v>6</v>
      </c>
      <c r="E32" s="331"/>
    </row>
    <row r="33" spans="1:9" x14ac:dyDescent="0.25">
      <c r="A33" s="318" t="s">
        <v>44</v>
      </c>
      <c r="B33" s="332">
        <v>9</v>
      </c>
      <c r="C33" s="333">
        <v>6</v>
      </c>
      <c r="D33" s="332">
        <v>4</v>
      </c>
      <c r="E33" s="334"/>
    </row>
    <row r="34" spans="1:9" ht="15.75" thickBot="1" x14ac:dyDescent="0.3">
      <c r="A34" s="319" t="s">
        <v>229</v>
      </c>
      <c r="B34" s="335">
        <v>0</v>
      </c>
      <c r="C34" s="336">
        <v>22</v>
      </c>
      <c r="D34" s="335">
        <v>7</v>
      </c>
      <c r="E34" s="337"/>
    </row>
    <row r="35" spans="1:9" s="116" customFormat="1" ht="15.75" thickBot="1" x14ac:dyDescent="0.3">
      <c r="A35" s="322" t="s">
        <v>200</v>
      </c>
      <c r="B35" s="277">
        <f>SUM(B36:B38)</f>
        <v>15</v>
      </c>
      <c r="C35" s="327">
        <f>SUM(C36:C38)</f>
        <v>23</v>
      </c>
      <c r="D35" s="277">
        <f>SUM(D36:D38)</f>
        <v>40</v>
      </c>
      <c r="E35" s="328">
        <f>SUM(B35:D35)</f>
        <v>78</v>
      </c>
    </row>
    <row r="36" spans="1:9" x14ac:dyDescent="0.25">
      <c r="A36" s="317" t="s">
        <v>40</v>
      </c>
      <c r="B36" s="329">
        <v>0</v>
      </c>
      <c r="C36" s="330">
        <v>3</v>
      </c>
      <c r="D36" s="329">
        <v>6</v>
      </c>
      <c r="E36" s="331"/>
    </row>
    <row r="37" spans="1:9" x14ac:dyDescent="0.25">
      <c r="A37" s="318" t="s">
        <v>44</v>
      </c>
      <c r="B37" s="332">
        <v>9</v>
      </c>
      <c r="C37" s="333">
        <v>6</v>
      </c>
      <c r="D37" s="332">
        <v>13</v>
      </c>
      <c r="E37" s="334"/>
    </row>
    <row r="38" spans="1:9" ht="15.75" thickBot="1" x14ac:dyDescent="0.3">
      <c r="A38" s="319" t="s">
        <v>229</v>
      </c>
      <c r="B38" s="335">
        <v>6</v>
      </c>
      <c r="C38" s="336">
        <v>14</v>
      </c>
      <c r="D38" s="335">
        <v>21</v>
      </c>
      <c r="E38" s="337"/>
    </row>
    <row r="39" spans="1:9" s="116" customFormat="1" ht="15.75" thickBot="1" x14ac:dyDescent="0.3">
      <c r="A39" s="322" t="s">
        <v>201</v>
      </c>
      <c r="B39" s="277">
        <f>SUM(B40:B40)</f>
        <v>30</v>
      </c>
      <c r="C39" s="327">
        <f>SUM(C40:C40)</f>
        <v>32</v>
      </c>
      <c r="D39" s="277">
        <f>SUM(D40:D40)</f>
        <v>32</v>
      </c>
      <c r="E39" s="328">
        <f>SUM(B39:D39)</f>
        <v>94</v>
      </c>
    </row>
    <row r="40" spans="1:9" ht="15.75" thickBot="1" x14ac:dyDescent="0.3">
      <c r="A40" s="323" t="s">
        <v>263</v>
      </c>
      <c r="B40" s="338">
        <v>30</v>
      </c>
      <c r="C40" s="339">
        <v>32</v>
      </c>
      <c r="D40" s="338">
        <v>32</v>
      </c>
      <c r="E40" s="340"/>
    </row>
    <row r="41" spans="1:9" s="116" customFormat="1" ht="15.75" thickBot="1" x14ac:dyDescent="0.3">
      <c r="A41" s="322" t="s">
        <v>202</v>
      </c>
      <c r="B41" s="277">
        <f>SUM(B42:B44)</f>
        <v>3746</v>
      </c>
      <c r="C41" s="327">
        <f>SUM(C42:C44)</f>
        <v>4322</v>
      </c>
      <c r="D41" s="277">
        <f>SUM(D42:D44)</f>
        <v>6205</v>
      </c>
      <c r="E41" s="328">
        <f>SUM(B41:D41)</f>
        <v>14273</v>
      </c>
      <c r="G41" s="116">
        <v>9168</v>
      </c>
      <c r="H41" s="116">
        <f>+B41/G41</f>
        <v>0.40859511343804539</v>
      </c>
      <c r="I41" s="561">
        <v>0.32</v>
      </c>
    </row>
    <row r="42" spans="1:9" x14ac:dyDescent="0.25">
      <c r="A42" s="317" t="s">
        <v>40</v>
      </c>
      <c r="B42" s="329">
        <v>461</v>
      </c>
      <c r="C42" s="330">
        <v>620</v>
      </c>
      <c r="D42" s="329">
        <v>854</v>
      </c>
      <c r="E42" s="331"/>
    </row>
    <row r="43" spans="1:9" x14ac:dyDescent="0.25">
      <c r="A43" s="318" t="s">
        <v>44</v>
      </c>
      <c r="B43" s="332">
        <v>194</v>
      </c>
      <c r="C43" s="333">
        <v>203</v>
      </c>
      <c r="D43" s="332">
        <v>389</v>
      </c>
      <c r="E43" s="334"/>
    </row>
    <row r="44" spans="1:9" ht="15.75" thickBot="1" x14ac:dyDescent="0.3">
      <c r="A44" s="319" t="s">
        <v>229</v>
      </c>
      <c r="B44" s="335">
        <v>3091</v>
      </c>
      <c r="C44" s="336">
        <v>3499</v>
      </c>
      <c r="D44" s="335">
        <v>4962</v>
      </c>
      <c r="E44" s="337"/>
    </row>
    <row r="45" spans="1:9" s="116" customFormat="1" ht="15.75" thickBot="1" x14ac:dyDescent="0.3">
      <c r="A45" s="316" t="s">
        <v>274</v>
      </c>
      <c r="B45" s="277">
        <f>SUM(B46:B48)/3</f>
        <v>8.8666666666666671</v>
      </c>
      <c r="C45" s="277">
        <f t="shared" ref="C45:D45" si="0">SUM(C46:C48)/3</f>
        <v>5.9000000000000012</v>
      </c>
      <c r="D45" s="277">
        <f t="shared" si="0"/>
        <v>23</v>
      </c>
      <c r="E45" s="328">
        <f>SUM(B45:D45)/3</f>
        <v>12.588888888888889</v>
      </c>
    </row>
    <row r="46" spans="1:9" x14ac:dyDescent="0.25">
      <c r="A46" s="324" t="s">
        <v>40</v>
      </c>
      <c r="B46" s="329">
        <v>16.2</v>
      </c>
      <c r="C46" s="330">
        <v>11.8</v>
      </c>
      <c r="D46" s="329">
        <v>14</v>
      </c>
      <c r="E46" s="331"/>
    </row>
    <row r="47" spans="1:9" x14ac:dyDescent="0.25">
      <c r="A47" s="318" t="s">
        <v>44</v>
      </c>
      <c r="B47" s="332">
        <v>10.4</v>
      </c>
      <c r="C47" s="333">
        <v>5.9</v>
      </c>
      <c r="D47" s="332">
        <v>8</v>
      </c>
      <c r="E47" s="334"/>
    </row>
    <row r="48" spans="1:9" ht="15.75" thickBot="1" x14ac:dyDescent="0.3">
      <c r="A48" s="325" t="s">
        <v>229</v>
      </c>
      <c r="B48" s="341"/>
      <c r="C48" s="342"/>
      <c r="D48" s="341">
        <v>47</v>
      </c>
      <c r="E48" s="3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3. GRAFICACION ABRIL</vt:lpstr>
      <vt:lpstr>1. PEI 2017</vt:lpstr>
      <vt:lpstr>2. PEI SEGUIMIENTO</vt:lpstr>
      <vt:lpstr>GRAFICACION junio</vt:lpstr>
      <vt:lpstr>Resultados Cuatrenio</vt:lpstr>
      <vt:lpstr>'2. PEI SEGUIMIENTO'!Área_de_impresión</vt:lpstr>
      <vt:lpstr>'2. PEI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2018-02-05T21:48:01Z</cp:lastPrinted>
  <dcterms:created xsi:type="dcterms:W3CDTF">2015-09-28T15:10:31Z</dcterms:created>
  <dcterms:modified xsi:type="dcterms:W3CDTF">2018-07-12T21:57:28Z</dcterms:modified>
</cp:coreProperties>
</file>