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Z:\PLANEACION - EN PROCESO\400-39 PLANEACION INSTITUCIONAL Y FINANCIERA\400-39.04 Plan Operativo Anual\PLANEACION ESTRATEGICA\PLAN OPERATIVO\2018\"/>
    </mc:Choice>
  </mc:AlternateContent>
  <bookViews>
    <workbookView xWindow="0" yWindow="0" windowWidth="20490" windowHeight="7050" tabRatio="818"/>
  </bookViews>
  <sheets>
    <sheet name="POA 2018" sheetId="1" r:id="rId1"/>
  </sheets>
  <externalReferences>
    <externalReference r:id="rId2"/>
  </externalReferences>
  <definedNames>
    <definedName name="_xlnm._FilterDatabase" localSheetId="0" hidden="1">'POA 2018'!$A$8:$AM$119</definedName>
    <definedName name="_xlnm.Print_Area" localSheetId="0">'POA 2018'!$A$1:$AM$84</definedName>
    <definedName name="Z_3D0646D8_A760_40E3_8411_B8F21A51D4AC_.wvu.Cols" localSheetId="0" hidden="1">'POA 2018'!$AB:$AI</definedName>
    <definedName name="Z_3D0646D8_A760_40E3_8411_B8F21A51D4AC_.wvu.FilterData" localSheetId="0" hidden="1">'POA 2018'!$A$8:$AM$84</definedName>
    <definedName name="Z_3D0646D8_A760_40E3_8411_B8F21A51D4AC_.wvu.PrintArea" localSheetId="0" hidden="1">'POA 2018'!$J$8:$R$75</definedName>
  </definedNames>
  <calcPr calcId="152511"/>
  <customWorkbookViews>
    <customWorkbookView name="dianaherrera - Vista personalizada" guid="{3D0646D8-A760-40E3-8411-B8F21A51D4AC}" mergeInterval="0" personalView="1" maximized="1" xWindow="1" yWindow="1" windowWidth="1366" windowHeight="496" tabRatio="818" activeSheetId="1"/>
  </customWorkbookViews>
</workbook>
</file>

<file path=xl/calcChain.xml><?xml version="1.0" encoding="utf-8"?>
<calcChain xmlns="http://schemas.openxmlformats.org/spreadsheetml/2006/main">
  <c r="X51" i="1" l="1"/>
  <c r="M106" i="1" l="1"/>
  <c r="M100" i="1" s="1"/>
  <c r="P11" i="1" l="1"/>
  <c r="AM93" i="1" l="1"/>
  <c r="AL93" i="1"/>
  <c r="AK93" i="1"/>
  <c r="AJ93" i="1"/>
  <c r="AM90" i="1"/>
  <c r="AL90" i="1"/>
  <c r="AK90" i="1"/>
  <c r="AJ90" i="1"/>
  <c r="AM89" i="1" l="1"/>
  <c r="AL89" i="1"/>
  <c r="AK89" i="1"/>
  <c r="AJ89" i="1"/>
  <c r="AA89" i="1"/>
  <c r="T89" i="1"/>
  <c r="U89" i="1" s="1"/>
  <c r="S89" i="1"/>
  <c r="T88" i="1" l="1"/>
  <c r="T87" i="1" l="1"/>
  <c r="T85" i="1"/>
  <c r="P84" i="1"/>
  <c r="S29" i="1"/>
  <c r="S24" i="1"/>
  <c r="S20" i="1"/>
  <c r="P17" i="1"/>
  <c r="P13" i="1"/>
  <c r="T12" i="1"/>
  <c r="AJ45" i="1"/>
  <c r="AM74" i="1" l="1"/>
  <c r="AK74" i="1"/>
  <c r="AJ74" i="1"/>
  <c r="X74" i="1"/>
  <c r="AL74" i="1" s="1"/>
  <c r="AM65" i="1"/>
  <c r="AL65" i="1"/>
  <c r="AK65" i="1"/>
  <c r="AJ65" i="1"/>
  <c r="AM64" i="1"/>
  <c r="AL64" i="1"/>
  <c r="AK64" i="1"/>
  <c r="AJ64" i="1"/>
  <c r="AM63" i="1"/>
  <c r="AL63" i="1"/>
  <c r="AK63" i="1"/>
  <c r="AJ63" i="1"/>
  <c r="AM62" i="1"/>
  <c r="AL62" i="1"/>
  <c r="AK62" i="1"/>
  <c r="AJ62" i="1"/>
  <c r="AM46" i="1"/>
  <c r="AL46" i="1"/>
  <c r="AK46" i="1"/>
  <c r="AJ46" i="1"/>
  <c r="AK45" i="1"/>
  <c r="AM43" i="1"/>
  <c r="AK43" i="1"/>
  <c r="AJ43" i="1"/>
  <c r="AL43" i="1"/>
  <c r="AK78" i="1" l="1"/>
  <c r="AJ78" i="1"/>
  <c r="AL78" i="1"/>
  <c r="AK28" i="1"/>
  <c r="AJ28" i="1"/>
  <c r="AL28" i="1"/>
  <c r="AM83" i="1" l="1"/>
  <c r="AK83" i="1"/>
  <c r="AJ83" i="1"/>
  <c r="AL83" i="1"/>
  <c r="AM79" i="1"/>
  <c r="AK79" i="1"/>
  <c r="AJ79" i="1"/>
  <c r="AL79" i="1"/>
  <c r="T79" i="1"/>
  <c r="AM71" i="1"/>
  <c r="AK71" i="1"/>
  <c r="AJ71" i="1"/>
  <c r="X71" i="1"/>
  <c r="AL71" i="1" s="1"/>
  <c r="AM42" i="1"/>
  <c r="AK42" i="1"/>
  <c r="AJ42" i="1"/>
  <c r="AL42" i="1"/>
  <c r="AM41" i="1"/>
  <c r="AK41" i="1"/>
  <c r="AJ41" i="1"/>
  <c r="AL41" i="1"/>
  <c r="AM40" i="1"/>
  <c r="AL40" i="1"/>
  <c r="AK40" i="1"/>
  <c r="AJ40" i="1"/>
  <c r="T40" i="1"/>
  <c r="M82" i="1" l="1"/>
  <c r="AK82" i="1" s="1"/>
  <c r="AK77" i="1"/>
  <c r="AI77" i="1"/>
  <c r="AH77" i="1"/>
  <c r="AK70" i="1"/>
  <c r="AJ70" i="1"/>
  <c r="AI70" i="1"/>
  <c r="AH70" i="1"/>
  <c r="AK57" i="1"/>
  <c r="AI57" i="1"/>
  <c r="AH57" i="1"/>
  <c r="AJ56" i="1"/>
  <c r="AI56" i="1"/>
  <c r="AH56" i="1"/>
  <c r="AK55" i="1"/>
  <c r="AJ55" i="1"/>
  <c r="AI55" i="1"/>
  <c r="AH55" i="1"/>
  <c r="AK54" i="1"/>
  <c r="AJ54" i="1"/>
  <c r="AI54" i="1"/>
  <c r="AH54" i="1"/>
  <c r="AJ53" i="1"/>
  <c r="AI53" i="1"/>
  <c r="AH53" i="1"/>
  <c r="AK52" i="1"/>
  <c r="AJ52" i="1"/>
  <c r="AI52" i="1"/>
  <c r="AH52" i="1"/>
  <c r="AI51" i="1"/>
  <c r="AH51" i="1"/>
  <c r="AH82" i="1" l="1"/>
  <c r="Q82" i="1"/>
  <c r="AI82" i="1"/>
  <c r="N82" i="1"/>
  <c r="V82" i="1"/>
  <c r="AJ82" i="1"/>
  <c r="Y82" i="1"/>
  <c r="AM80" i="1" l="1"/>
  <c r="AK80" i="1"/>
  <c r="AJ80" i="1"/>
  <c r="AL80" i="1"/>
  <c r="AM72" i="1"/>
  <c r="AK72" i="1"/>
  <c r="AJ72" i="1"/>
  <c r="X72" i="1"/>
  <c r="AL72" i="1" s="1"/>
  <c r="AM27" i="1"/>
  <c r="AK27" i="1"/>
  <c r="AJ27" i="1"/>
  <c r="X27" i="1"/>
  <c r="AL27" i="1" s="1"/>
  <c r="AM26" i="1"/>
  <c r="AK26" i="1"/>
  <c r="AJ26" i="1"/>
  <c r="X26" i="1"/>
  <c r="AL26" i="1" s="1"/>
  <c r="AM25" i="1"/>
  <c r="AK25" i="1"/>
  <c r="AJ25" i="1"/>
  <c r="X25" i="1"/>
  <c r="AL25" i="1" s="1"/>
  <c r="AM87" i="1" l="1"/>
  <c r="AL87" i="1"/>
  <c r="AK87" i="1"/>
  <c r="AJ87" i="1"/>
  <c r="AM85" i="1"/>
  <c r="AL85" i="1"/>
  <c r="AK85" i="1"/>
  <c r="AJ85" i="1"/>
  <c r="AA60" i="1" l="1"/>
  <c r="AA61" i="1" l="1"/>
  <c r="AA86" i="1" l="1"/>
  <c r="T67" i="1" l="1"/>
  <c r="T44" i="1" l="1"/>
  <c r="X35" i="1" l="1"/>
  <c r="AL35" i="1" s="1"/>
  <c r="S30" i="1"/>
  <c r="T84" i="1"/>
  <c r="T81" i="1"/>
  <c r="T76" i="1"/>
  <c r="U76" i="1" s="1"/>
  <c r="T75" i="1"/>
  <c r="U75" i="1" s="1"/>
  <c r="T73" i="1"/>
  <c r="T66" i="1"/>
  <c r="U66" i="1" s="1"/>
  <c r="T61" i="1"/>
  <c r="U61" i="1" s="1"/>
  <c r="T60" i="1"/>
  <c r="U60" i="1" s="1"/>
  <c r="T59" i="1"/>
  <c r="U59" i="1" s="1"/>
  <c r="T50" i="1"/>
  <c r="U50" i="1" s="1"/>
  <c r="T49" i="1"/>
  <c r="U49" i="1" s="1"/>
  <c r="T48" i="1"/>
  <c r="U48" i="1" s="1"/>
  <c r="T47" i="1"/>
  <c r="U47" i="1" s="1"/>
  <c r="U44" i="1"/>
  <c r="T37" i="1"/>
  <c r="U37" i="1" s="1"/>
  <c r="T35" i="1"/>
  <c r="U35" i="1" s="1"/>
  <c r="T34" i="1"/>
  <c r="U34" i="1" s="1"/>
  <c r="T33" i="1"/>
  <c r="T32" i="1"/>
  <c r="T31" i="1"/>
  <c r="U31" i="1" s="1"/>
  <c r="T30" i="1"/>
  <c r="U30" i="1" s="1"/>
  <c r="T29" i="1"/>
  <c r="U29" i="1" s="1"/>
  <c r="T24" i="1"/>
  <c r="T23" i="1"/>
  <c r="T21" i="1"/>
  <c r="T20" i="1"/>
  <c r="U20" i="1" s="1"/>
  <c r="T19" i="1"/>
  <c r="T18" i="1"/>
  <c r="U18" i="1" s="1"/>
  <c r="T17" i="1"/>
  <c r="T16" i="1"/>
  <c r="U16" i="1" s="1"/>
  <c r="T15" i="1"/>
  <c r="U15" i="1" s="1"/>
  <c r="T14" i="1"/>
  <c r="U14" i="1" s="1"/>
  <c r="T13" i="1"/>
  <c r="T11" i="1"/>
  <c r="T10" i="1"/>
  <c r="U10" i="1" s="1"/>
  <c r="T9" i="1"/>
  <c r="U9" i="1" s="1"/>
  <c r="AM84" i="1"/>
  <c r="AM82" i="1"/>
  <c r="AM78" i="1"/>
  <c r="AM77" i="1"/>
  <c r="AM76" i="1"/>
  <c r="AM75" i="1"/>
  <c r="AM70" i="1"/>
  <c r="AM67" i="1"/>
  <c r="AM66" i="1"/>
  <c r="AM61" i="1"/>
  <c r="AM60" i="1"/>
  <c r="AM59" i="1"/>
  <c r="AM57" i="1"/>
  <c r="AM56" i="1"/>
  <c r="AM55" i="1"/>
  <c r="AM54" i="1"/>
  <c r="AM53" i="1"/>
  <c r="AM52" i="1"/>
  <c r="AM51" i="1"/>
  <c r="AM50" i="1"/>
  <c r="AM49" i="1"/>
  <c r="AM48" i="1"/>
  <c r="AM47" i="1"/>
  <c r="AM45" i="1"/>
  <c r="AM44" i="1"/>
  <c r="AM37" i="1"/>
  <c r="AM35" i="1"/>
  <c r="AM34" i="1"/>
  <c r="AM33" i="1"/>
  <c r="AM32" i="1"/>
  <c r="AM31" i="1"/>
  <c r="AM30" i="1"/>
  <c r="AM29" i="1"/>
  <c r="AM28" i="1"/>
  <c r="AM24" i="1"/>
  <c r="AM23" i="1"/>
  <c r="AM21" i="1"/>
  <c r="AM20" i="1"/>
  <c r="AM18" i="1"/>
  <c r="AM17" i="1"/>
  <c r="AM16" i="1"/>
  <c r="AM15" i="1"/>
  <c r="AM14" i="1"/>
  <c r="AM13" i="1"/>
  <c r="AM11" i="1"/>
  <c r="AM10" i="1"/>
  <c r="AM9" i="1"/>
  <c r="AL61" i="1"/>
  <c r="AL60" i="1"/>
  <c r="AL59" i="1"/>
  <c r="AK84" i="1"/>
  <c r="AK76" i="1"/>
  <c r="AK75" i="1"/>
  <c r="AK67" i="1"/>
  <c r="AK66" i="1"/>
  <c r="AK61" i="1"/>
  <c r="AK60" i="1"/>
  <c r="AK59" i="1"/>
  <c r="AK50" i="1"/>
  <c r="AK49" i="1"/>
  <c r="AK48" i="1"/>
  <c r="AK47" i="1"/>
  <c r="AK44" i="1"/>
  <c r="AK37" i="1"/>
  <c r="AK35" i="1"/>
  <c r="AK34" i="1"/>
  <c r="AK33" i="1"/>
  <c r="AK32" i="1"/>
  <c r="AK31" i="1"/>
  <c r="AK30" i="1"/>
  <c r="AK29" i="1"/>
  <c r="AK24" i="1"/>
  <c r="AK23" i="1"/>
  <c r="AK21" i="1"/>
  <c r="AK20" i="1"/>
  <c r="AK18" i="1"/>
  <c r="AK17" i="1"/>
  <c r="AK16" i="1"/>
  <c r="AK15" i="1"/>
  <c r="AK14" i="1"/>
  <c r="AK13" i="1"/>
  <c r="AK11" i="1"/>
  <c r="AK10" i="1"/>
  <c r="AK9" i="1"/>
  <c r="AJ84" i="1"/>
  <c r="AJ76" i="1"/>
  <c r="AJ75" i="1"/>
  <c r="AJ67" i="1"/>
  <c r="AJ66" i="1"/>
  <c r="AJ61" i="1"/>
  <c r="AJ60" i="1"/>
  <c r="AJ59" i="1"/>
  <c r="AJ50" i="1"/>
  <c r="AJ49" i="1"/>
  <c r="AJ48" i="1"/>
  <c r="AJ47" i="1"/>
  <c r="AJ44" i="1"/>
  <c r="AJ37" i="1"/>
  <c r="AJ35" i="1"/>
  <c r="AJ34" i="1"/>
  <c r="AJ33" i="1"/>
  <c r="AJ32" i="1"/>
  <c r="AJ31" i="1"/>
  <c r="AJ30" i="1"/>
  <c r="AJ29" i="1"/>
  <c r="AJ24" i="1"/>
  <c r="AJ23" i="1"/>
  <c r="AJ21" i="1"/>
  <c r="AJ20" i="1"/>
  <c r="AJ18" i="1"/>
  <c r="AJ17" i="1"/>
  <c r="AJ16" i="1"/>
  <c r="AJ15" i="1"/>
  <c r="AJ14" i="1"/>
  <c r="AJ13" i="1"/>
  <c r="AJ11" i="1"/>
  <c r="AJ10" i="1"/>
  <c r="AJ9" i="1"/>
  <c r="S10" i="1"/>
  <c r="P59" i="1"/>
  <c r="P60" i="1"/>
  <c r="P61" i="1"/>
  <c r="AA76" i="1"/>
  <c r="X76" i="1"/>
  <c r="AL76" i="1" s="1"/>
  <c r="S76" i="1"/>
  <c r="P76" i="1"/>
  <c r="AA37" i="1"/>
  <c r="X37" i="1"/>
  <c r="AL37" i="1" s="1"/>
  <c r="S37" i="1"/>
  <c r="P37" i="1"/>
  <c r="AA35" i="1"/>
  <c r="S35" i="1"/>
  <c r="P35" i="1"/>
  <c r="AA33" i="1"/>
  <c r="X33" i="1"/>
  <c r="AL33" i="1" s="1"/>
  <c r="S33" i="1"/>
  <c r="AL32" i="1"/>
  <c r="AA31" i="1"/>
  <c r="X31" i="1"/>
  <c r="AL31" i="1" s="1"/>
  <c r="S31" i="1"/>
  <c r="P31" i="1"/>
  <c r="AA30" i="1"/>
  <c r="X30" i="1"/>
  <c r="AL30" i="1" s="1"/>
  <c r="P30" i="1"/>
  <c r="AA15" i="1"/>
  <c r="X15" i="1"/>
  <c r="AL15" i="1" s="1"/>
  <c r="S15" i="1"/>
  <c r="P15" i="1"/>
  <c r="AA14" i="1"/>
  <c r="X14" i="1"/>
  <c r="AL14" i="1" s="1"/>
  <c r="S14" i="1"/>
  <c r="P14" i="1"/>
  <c r="AA84" i="1"/>
  <c r="X84" i="1"/>
  <c r="AL84" i="1" s="1"/>
  <c r="S84" i="1"/>
  <c r="AA24" i="1"/>
  <c r="AL24" i="1"/>
  <c r="AA22" i="1"/>
  <c r="X22" i="1"/>
  <c r="S22" i="1"/>
  <c r="T22" i="1"/>
  <c r="AK22" i="1"/>
  <c r="AA17" i="1"/>
  <c r="X17" i="1"/>
  <c r="AL17" i="1" s="1"/>
  <c r="Q17" i="1"/>
  <c r="S17" i="1" s="1"/>
  <c r="AA13" i="1"/>
  <c r="S13" i="1"/>
  <c r="S11" i="1"/>
  <c r="AA66" i="1"/>
  <c r="AA50" i="1"/>
  <c r="AA49" i="1"/>
  <c r="AA48" i="1"/>
  <c r="AA47" i="1"/>
  <c r="AA29" i="1"/>
  <c r="AA23" i="1"/>
  <c r="AA21" i="1"/>
  <c r="AA18" i="1"/>
  <c r="AA16" i="1"/>
  <c r="AA10" i="1"/>
  <c r="AA9" i="1"/>
  <c r="AL82" i="1"/>
  <c r="AL77" i="1"/>
  <c r="AL75" i="1"/>
  <c r="AL70" i="1"/>
  <c r="AL66" i="1"/>
  <c r="AL57" i="1"/>
  <c r="AL56" i="1"/>
  <c r="AL55" i="1"/>
  <c r="AL54" i="1"/>
  <c r="AL53" i="1"/>
  <c r="AL52" i="1"/>
  <c r="AL51" i="1"/>
  <c r="X50" i="1"/>
  <c r="AL50" i="1" s="1"/>
  <c r="AL49" i="1"/>
  <c r="X48" i="1"/>
  <c r="AL48" i="1" s="1"/>
  <c r="X47" i="1"/>
  <c r="AL47" i="1" s="1"/>
  <c r="AL45" i="1"/>
  <c r="X44" i="1"/>
  <c r="AL44" i="1" s="1"/>
  <c r="X34" i="1"/>
  <c r="AL34" i="1" s="1"/>
  <c r="X29" i="1"/>
  <c r="AL29" i="1" s="1"/>
  <c r="AL23" i="1"/>
  <c r="AL21" i="1"/>
  <c r="AL20" i="1"/>
  <c r="X18" i="1"/>
  <c r="AL18" i="1" s="1"/>
  <c r="X16" i="1"/>
  <c r="AL16" i="1" s="1"/>
  <c r="X10" i="1"/>
  <c r="AL10" i="1" s="1"/>
  <c r="AL9" i="1"/>
  <c r="S50" i="1"/>
  <c r="S49" i="1"/>
  <c r="S48" i="1"/>
  <c r="S47" i="1"/>
  <c r="S44" i="1"/>
  <c r="S34" i="1"/>
  <c r="S18" i="1"/>
  <c r="S16" i="1"/>
  <c r="P75" i="1"/>
  <c r="P50" i="1"/>
  <c r="P49" i="1"/>
  <c r="P48" i="1"/>
  <c r="P44" i="1"/>
  <c r="P34" i="1"/>
  <c r="P29" i="1"/>
  <c r="P18" i="1"/>
  <c r="P16" i="1"/>
  <c r="P10" i="1"/>
  <c r="P9" i="1"/>
  <c r="AL11" i="1" l="1"/>
  <c r="U84" i="1"/>
  <c r="U22" i="1"/>
  <c r="P22" i="1"/>
  <c r="AL13" i="1"/>
  <c r="U17" i="1"/>
  <c r="U13" i="1"/>
  <c r="AL22" i="1"/>
  <c r="AM22" i="1"/>
  <c r="U11" i="1"/>
  <c r="AJ22" i="1"/>
</calcChain>
</file>

<file path=xl/comments1.xml><?xml version="1.0" encoding="utf-8"?>
<comments xmlns="http://schemas.openxmlformats.org/spreadsheetml/2006/main">
  <authors>
    <author>Dilsa Lucia Bermudez Betancourt</author>
  </authors>
  <commentList>
    <comment ref="N92" authorId="0" shapeId="0">
      <text>
        <r>
          <rPr>
            <b/>
            <sz val="9"/>
            <color indexed="81"/>
            <rFont val="Tahoma"/>
            <family val="2"/>
          </rPr>
          <t>Una nota de fomento al control publicada por mes.</t>
        </r>
      </text>
    </comment>
    <comment ref="Q92" authorId="0" shapeId="0">
      <text>
        <r>
          <rPr>
            <b/>
            <sz val="9"/>
            <color indexed="81"/>
            <rFont val="Tahoma"/>
            <family val="2"/>
          </rPr>
          <t>Una nota de fomento al control publicada por mes.</t>
        </r>
      </text>
    </comment>
    <comment ref="V92" authorId="0" shapeId="0">
      <text>
        <r>
          <rPr>
            <b/>
            <sz val="9"/>
            <color indexed="81"/>
            <rFont val="Tahoma"/>
            <family val="2"/>
          </rPr>
          <t>Una nota de fomento al control publicada por mes.</t>
        </r>
      </text>
    </comment>
    <comment ref="Y92" authorId="0" shapeId="0">
      <text>
        <r>
          <rPr>
            <b/>
            <sz val="9"/>
            <color indexed="81"/>
            <rFont val="Tahoma"/>
            <family val="2"/>
          </rPr>
          <t>Una nota de fomento al control publicada por mes.</t>
        </r>
      </text>
    </comment>
    <comment ref="N93" authorId="0" shapeId="0">
      <text>
        <r>
          <rPr>
            <b/>
            <sz val="9"/>
            <color indexed="81"/>
            <rFont val="Tahoma"/>
            <family val="2"/>
          </rPr>
          <t xml:space="preserve">Proceso documental de comunicaciones: (10 al mes) y 1 entrega de FUID= 31. </t>
        </r>
      </text>
    </comment>
    <comment ref="V93" authorId="0" shapeId="0">
      <text>
        <r>
          <rPr>
            <b/>
            <sz val="9"/>
            <color indexed="81"/>
            <rFont val="Tahoma"/>
            <family val="2"/>
          </rPr>
          <t xml:space="preserve">Proceso documental de comunicaciones: (10 al mes) y 1 entrega de FUID= 31. </t>
        </r>
      </text>
    </comment>
    <comment ref="Y93" authorId="0" shapeId="0">
      <text>
        <r>
          <rPr>
            <b/>
            <sz val="9"/>
            <color indexed="81"/>
            <rFont val="Tahoma"/>
            <family val="2"/>
          </rPr>
          <t xml:space="preserve">Proceso documental de comunicaciones: (10 al mes) y 1 entrega de FUID= 31. </t>
        </r>
      </text>
    </comment>
  </commentList>
</comments>
</file>

<file path=xl/sharedStrings.xml><?xml version="1.0" encoding="utf-8"?>
<sst xmlns="http://schemas.openxmlformats.org/spreadsheetml/2006/main" count="1327" uniqueCount="567">
  <si>
    <t xml:space="preserve">SEMAFORO </t>
  </si>
  <si>
    <t>DEL</t>
  </si>
  <si>
    <t>AL</t>
  </si>
  <si>
    <t>ESTADO</t>
  </si>
  <si>
    <t>ROJO</t>
  </si>
  <si>
    <t>AMARILLO</t>
  </si>
  <si>
    <t>VERDE</t>
  </si>
  <si>
    <t>1. OBJETIVOS ESTRATEGICOS</t>
  </si>
  <si>
    <t>2. LÍNEAS DE ACCIÓN</t>
  </si>
  <si>
    <t>3. ACTIVIDADES</t>
  </si>
  <si>
    <t>4. FECHA INICIO</t>
  </si>
  <si>
    <t>5. FECHA FIN</t>
  </si>
  <si>
    <t>7. DEPENDENCIA FUNCIONAL</t>
  </si>
  <si>
    <t>Fortalecer la Vigilancia, Inspección y Control</t>
  </si>
  <si>
    <t>6. Superintendencia Delegada de Puertos</t>
  </si>
  <si>
    <t>22. Vigilancia e Inspección</t>
  </si>
  <si>
    <t>Implementar el esquema de vigilancia estrategica (Conocer y adaptar las mejores prácticas internacionales)</t>
  </si>
  <si>
    <t>8. Superintendencia Delegada de Transito y Transporte</t>
  </si>
  <si>
    <t>Fortalecer relación con el supervisado</t>
  </si>
  <si>
    <t xml:space="preserve">Realizar campañas posicionamiento Regionales </t>
  </si>
  <si>
    <t>1. Despacho Superintendencia</t>
  </si>
  <si>
    <t>6. Despacho</t>
  </si>
  <si>
    <t>Desarrollar acciones de divulgación a los supervisados en temas especificos que coadyuven a la mejor prestación del servicio (Foros, Circulares, Skype, otros medios)</t>
  </si>
  <si>
    <r>
      <t>100% actividades planeadas de divulgación a supervisados realizadas</t>
    </r>
    <r>
      <rPr>
        <b/>
        <sz val="9"/>
        <color theme="1"/>
        <rFont val="Calibri"/>
        <family val="2"/>
        <scheme val="minor"/>
      </rPr>
      <t/>
    </r>
  </si>
  <si>
    <t xml:space="preserve">7. Superintendencia Delegada de Concesiones e Infraestructura </t>
  </si>
  <si>
    <t>% Actividades de divulgación a supervisados realizadas</t>
  </si>
  <si>
    <t># de actividades de divulgación realizadas /# de actividades de divulgación planeadas</t>
  </si>
  <si>
    <t>7 actividades de divulgación a supervisados realizadas.</t>
  </si>
  <si>
    <t>Revisar el cumplimiento de la información financiera anual de los supervisados.</t>
  </si>
  <si>
    <t>Realizar 800 análisis financieros de acuerdo a la capacidad de personal y al total de vigilados que reporten información financiera</t>
  </si>
  <si>
    <t>% de supervisados con información financiera revisada, analizada y retroalimentada</t>
  </si>
  <si>
    <t>Total de análisis de información financiera realizados/Total de planeados</t>
  </si>
  <si>
    <t>2. Oficina de Control Interno</t>
  </si>
  <si>
    <t>4. Control Interno</t>
  </si>
  <si>
    <t>Fortalecer el CEMAT</t>
  </si>
  <si>
    <t>Programar visitas de inspeccion ocasionales con base en el analisis de informacion CEMAT</t>
  </si>
  <si>
    <r>
      <t>10 acciones de supervisión  realizadas con base en el análisis de información de CEMAT</t>
    </r>
    <r>
      <rPr>
        <b/>
        <sz val="9"/>
        <rFont val="Calibri"/>
        <family val="2"/>
        <scheme val="minor"/>
      </rPr>
      <t/>
    </r>
  </si>
  <si>
    <t>% de acciones de supervision ocasionales realizadas con base en el análisis de información CEMAT</t>
  </si>
  <si>
    <t># acciones de supervision ocasionales realizadas con base en el análisis de informacion CEMAT / # acciones de supervision ocasionales programadas con base en el análisis de informacion CEMAT</t>
  </si>
  <si>
    <t>4. Oficina Asesora de Planeación</t>
  </si>
  <si>
    <t>18. Planeacion</t>
  </si>
  <si>
    <t># Seguimientos realizados / # progragamados</t>
  </si>
  <si>
    <t>Fortalecer el sistema de información misional VIGIA</t>
  </si>
  <si>
    <t>Mantenimiento módulos de VIGIA implementados</t>
  </si>
  <si>
    <t>100% Plan de Mantenimiento VIGIA ejecutado</t>
  </si>
  <si>
    <t xml:space="preserve">Supervisores contrato Vigia  </t>
  </si>
  <si>
    <t>% Plan de Mantenimiento VIGIA ejecutado</t>
  </si>
  <si>
    <t># de Actividades Plan de Mantenimiento VIGIA ejecutadas /# de Actividades Plan de Mantenimiento VIGIA planeadas</t>
  </si>
  <si>
    <t>Emitir resolución implementación VIGIA, por modulos</t>
  </si>
  <si>
    <t>Resolución implementación VIGIA  por modulos emitida</t>
  </si>
  <si>
    <t>Resolución implementación VIGIA emitida</t>
  </si>
  <si>
    <t>Modulos de Vigia implementados por Resolución/ Modulos a implementar.</t>
  </si>
  <si>
    <t>Proponer y garantizar la ejecución de acciones para facilitar el registro y actualización de los supervisados en el sistema VIGIA</t>
  </si>
  <si>
    <t>BD Vigia actualizado con la línea base real de supervisados</t>
  </si>
  <si>
    <t>23. Vigilancia e Inspección (Registro)</t>
  </si>
  <si>
    <t>Superintendente Delegado de Transito</t>
  </si>
  <si>
    <t>Promover la formalidad en la prestación del servicio</t>
  </si>
  <si>
    <t>Identificar Universo de prestadores informales</t>
  </si>
  <si>
    <t>Prestadores informales identificados</t>
  </si>
  <si>
    <t>Ejecutar acciones de supervisión sobre los organismos de tránsito y autoridades locales garantizando el cumplimiento de las normas de transporte para combatir la informalidad</t>
  </si>
  <si>
    <t>Emitir al menos 1 circular solicitando informe sobre las acciones adelantadas para combatir la informalidad</t>
  </si>
  <si>
    <t># circulares emitidas solicitando informe sobre las acciones adelantadas para combatir la informalidad</t>
  </si>
  <si>
    <t>Proponer acciones que fortalezcan la regulación normativa</t>
  </si>
  <si>
    <t>Construir y formalizar la política de supervisión</t>
  </si>
  <si>
    <t>1 Política de supervisión formalizada</t>
  </si>
  <si>
    <t>7. Despacho del Delegado</t>
  </si>
  <si>
    <t>%Formalización Politica de Supervisión</t>
  </si>
  <si>
    <t># etapas ejecutadas para formalizar la politica de supervisión / # etapas programadas para formalizar la politica de supervisión</t>
  </si>
  <si>
    <t>Política de supervisión formalizada.</t>
  </si>
  <si>
    <t>Política de supervisión formalizada</t>
  </si>
  <si>
    <t>Proponer modificación a normas reglamentarias conjuntamente con el MinTransporte y la Oficina Jurídica</t>
  </si>
  <si>
    <t xml:space="preserve">Presentar 1 propuesta de modificación a normas reglamentarias planeadas o creacion de nuevas. </t>
  </si>
  <si>
    <t>% Propuestas de modificación a normas reglamentarias presentadas</t>
  </si>
  <si>
    <t>Propuestas de modificación a normas reglamentarias presentadas / Propuestas de modificación a normas reglamentarias planeadas por presentar</t>
  </si>
  <si>
    <t>5. Secretaria General</t>
  </si>
  <si>
    <t>2. Atención al Ciudadano</t>
  </si>
  <si>
    <t>Informe</t>
  </si>
  <si>
    <t>Fortalecer el modelo de atención al ciudadano</t>
  </si>
  <si>
    <t>% de campañas</t>
  </si>
  <si>
    <t>Campañas realizadas/Campañas programadas.</t>
  </si>
  <si>
    <t>17. Notificaciones</t>
  </si>
  <si>
    <t>Fortalecer las TI en la Gestión de la Entidad y la Información Pública</t>
  </si>
  <si>
    <t>Replicar en los supervisados las buenas prácticas</t>
  </si>
  <si>
    <t xml:space="preserve">Acompañar a la DITRA en los operativos  de control en las infracciones de tránsito </t>
  </si>
  <si>
    <t>Hacer acompañamiento a DITRA en por lo menos 150 operativos</t>
  </si>
  <si>
    <t>Cantidad de operativos DITRA realizados con acompañamiento de la SPT</t>
  </si>
  <si>
    <t># de operativos DITRA realizados con acompañamiento de la SPT / #de operativos DITRA planeados con acompañamiento de la SPT</t>
  </si>
  <si>
    <t>Fortalecer la seguridad, usabilidad y alta disponibilidad de la infraestructura tecnologica</t>
  </si>
  <si>
    <t>Ejecutar diagnostico y  acciones para reemplazar el SW con grado alto de obsolescencia</t>
  </si>
  <si>
    <t>100% acciones ejecutadas y Diagnostico para reemplazar el SW con grado alto de obsolescencia para 2017</t>
  </si>
  <si>
    <t>Coordinador Grupo Estadistica e Informatica / Asesor supervisor contrato VIGIA</t>
  </si>
  <si>
    <t>% Acciones ejecutadas para reemplazar SW con grado alto de obsolescencia</t>
  </si>
  <si>
    <t># Acciones ejecutadas para reemplazar SW con grado alto de obsolescencia / # Acciones planeadas para reemplazar SW con grado alto de obsolescencia</t>
  </si>
  <si>
    <t>Implementar Políticas de Seguridad</t>
  </si>
  <si>
    <t>100% Políticas de seguridad implementadas</t>
  </si>
  <si>
    <t>% Políticas de seguridad implementadas</t>
  </si>
  <si>
    <t># Políticas de seguridad implementadas / # Políticas de seguridad definidas</t>
  </si>
  <si>
    <t>Fortalecer la gestión de servicios de TI</t>
  </si>
  <si>
    <t>Definir Protocolo (archivos planos, web service, etc.)</t>
  </si>
  <si>
    <t xml:space="preserve">Protocolo definido </t>
  </si>
  <si>
    <t>Protocolo definido</t>
  </si>
  <si>
    <t>Implementar el modelo de continuidad del negocio</t>
  </si>
  <si>
    <t>Modelo de continuidad de negocio implementado</t>
  </si>
  <si>
    <t>Efectuar seguimiento a la Planeación Institucional.</t>
  </si>
  <si>
    <t>Realizar 4 seguimientos.</t>
  </si>
  <si>
    <t>Indice ejecución planeación Institucional</t>
  </si>
  <si>
    <t>Automatización de procesos BPMN</t>
  </si>
  <si>
    <t>Ejecutar plan de pruebas e implementar nuevas funcionalidades en ambiente productivo</t>
  </si>
  <si>
    <t>100% de los módulos de VIGIA implementados</t>
  </si>
  <si>
    <t>% Módulos VIGIA implementados</t>
  </si>
  <si>
    <t># de módulos VIGIA implementados / # de módulos VIGIA planeados para implementación</t>
  </si>
  <si>
    <t>Fortalecer la capacidad de gestión y operativa del capital humano</t>
  </si>
  <si>
    <t>Implementar la gestión del cambio</t>
  </si>
  <si>
    <t>Adelantar actividades orientadas a la prevención de faltas disciplinarias</t>
  </si>
  <si>
    <t>3 Actividades realizadas orientadas a la prevención de faltas disciplinarias</t>
  </si>
  <si>
    <t>5. Control Interno Disciplinario</t>
  </si>
  <si>
    <t>Coordinador Control Interno Disciplinario</t>
  </si>
  <si>
    <t>% Actividades realizadas orientadas a la prevención de faltas disciplinarias</t>
  </si>
  <si>
    <t xml:space="preserve">Actividades realizadas orientadas a la prevención de faltas disciplinarias / Actividades programadas orientadas a la prevención de faltas disciplinarias </t>
  </si>
  <si>
    <t>Universidad VIGIA</t>
  </si>
  <si>
    <t>Elaborar y ejecutar Plan de Capacitación VIGIA</t>
  </si>
  <si>
    <t>100% Plan de Capacitación VIGIA ejecutado</t>
  </si>
  <si>
    <t>% Plan de Capacitación VIGIA ejecutado</t>
  </si>
  <si>
    <t># de actividades Plan de Capacitación VIGIA ejecutadas / # Actividades Plan de Capacitación VIGIA planeadas</t>
  </si>
  <si>
    <t>Fortalecer los procesos de la cadena de valor</t>
  </si>
  <si>
    <t>Implementar el mapa de ruta de Arquitectura Empresarial</t>
  </si>
  <si>
    <t>Brindar apoyo en el desarrollo del despliegue del proceso de control disciplinario en la nueva cadena de valor</t>
  </si>
  <si>
    <t>Proceso de control disciplinario asegurado en la nueva cadena de valor</t>
  </si>
  <si>
    <t>%Proceso de control disciplinario asegurado</t>
  </si>
  <si>
    <t># actividades  aseguradas a la nueva cadena de valor/ #actividades por asegurar</t>
  </si>
  <si>
    <t>Asegurar el cumplimiento de la gestión operativa de control disciplinario</t>
  </si>
  <si>
    <t>100% quejas recibidas tramitadas</t>
  </si>
  <si>
    <t>% Quejas tramitadas</t>
  </si>
  <si>
    <t xml:space="preserve"># Quejas tramitadas / # Quejas recibidas </t>
  </si>
  <si>
    <t>Gestión integrada por procesos (Integración de subsistemas, Gestión Documental, Riesgos, Seguridad, Ambiental, RS, MECI, seguridad y salud en el trabajo)</t>
  </si>
  <si>
    <t>11. Gestión Documental</t>
  </si>
  <si>
    <t>1. Administrativa</t>
  </si>
  <si>
    <t>Realizar jornadas de sensibilización sobre la importancia del proceso de gestión documental a las dependencias de la Entidad</t>
  </si>
  <si>
    <t>% Jornadas de sensibilización realizadas</t>
  </si>
  <si>
    <t># Jornadas de sensibilización realizadas / # Jornadas de sensibilización planeadas</t>
  </si>
  <si>
    <t>Efectuar visitas de seguimiento a la implementacion del PGD y a la organización de los archivos de gestión de las dependencias con mayores debilidades.</t>
  </si>
  <si>
    <t>Acompañamiento a las  dependencias con mayores debilidades</t>
  </si>
  <si>
    <t>% Dependencias con acompañamiento realizado</t>
  </si>
  <si>
    <t># Dependencias con acompañamiento realizado / # Dependencias con acompañamiento planeado</t>
  </si>
  <si>
    <t>Gestión Financiera (NIIF, modelos de costos, proceso de recaudo y cobro coactivo)</t>
  </si>
  <si>
    <t>Administrar y actualizar los inventarios de la entidad</t>
  </si>
  <si>
    <t xml:space="preserve">100% de opotunidad en el manejo de bienes y consolidación del Inventario consolidado de la entidad </t>
  </si>
  <si>
    <t>% Cumplimiento actividades cronograma inventario físico</t>
  </si>
  <si>
    <t>Gestionar el cobro coactivo de la entidad</t>
  </si>
  <si>
    <t>% acciones de cobro coactivo</t>
  </si>
  <si>
    <t># acciones de cobro coactivo ejecutadas / # acciones de cobro coactivo programadas</t>
  </si>
  <si>
    <t>Efectuar seguimiento a proyectos de inversión</t>
  </si>
  <si>
    <t>Indice de ejecución presupuestal</t>
  </si>
  <si>
    <t>10. Financiera</t>
  </si>
  <si>
    <t>Gestión Administrativa e Infraestructura</t>
  </si>
  <si>
    <t>Desarrollar instructivos en gestion contractual</t>
  </si>
  <si>
    <t>Contratista Contratación</t>
  </si>
  <si>
    <t>instructivos eleborados</t>
  </si>
  <si>
    <t>Adelantar el trámite tendiente a la contratación de los bienes y servicios que según del plan de adquisiciones sean competencia de este grupo.</t>
  </si>
  <si>
    <t>% Cumplimiento actividades cronograma de adquisición de bienes y servicios</t>
  </si>
  <si>
    <t># Actividades cronograma de adquisición de bienes y servicios ejecutadas / # Actividades cronograma de adquisición de bienes y servicios planeadas</t>
  </si>
  <si>
    <t>14. Investigaciones y Control (Fallos)</t>
  </si>
  <si>
    <t>Gestión Jurídica</t>
  </si>
  <si>
    <t>Expedir resoluciones de fallo a recursos de apelación y queja de competencia del Despacho del Superintendente</t>
  </si>
  <si>
    <t>% resoluciones expedidas</t>
  </si>
  <si>
    <t>Expedir actos administrativos de gestión del Centro de Conciliación</t>
  </si>
  <si>
    <t>% actos administrativos expedidos</t>
  </si>
  <si>
    <t>Gestionar la defensa judicial de la entidad</t>
  </si>
  <si>
    <t># acciones de defensa judicial ejecutadas / # acciones de defensa judicial programadas</t>
  </si>
  <si>
    <t>Gestionar el sometimiento a control de la entidad</t>
  </si>
  <si>
    <t>% acciones de sometimiento a control</t>
  </si>
  <si>
    <t># acciones de sometimiento a control ejecutadas / # acciones de sometimiento a control programadas</t>
  </si>
  <si>
    <t>Atender conceptos y peticiones</t>
  </si>
  <si>
    <t>% respuestas a PQRS</t>
  </si>
  <si>
    <t># respuestas expedidas / # respuestas a expedir</t>
  </si>
  <si>
    <t>Proponer los reportes que permitan a la Supertransporte tomar decisiones</t>
  </si>
  <si>
    <t>3 reportes propuestos</t>
  </si>
  <si>
    <t># de reportes</t>
  </si>
  <si>
    <t># de reportes implementados/# de reportes propuestos</t>
  </si>
  <si>
    <t>Impulsar que el 100% de los supervisados esten registrados en el sistema VIGIA</t>
  </si>
  <si>
    <t>100% de los supervisados esten registrados en el sistema VIGIA</t>
  </si>
  <si>
    <t># de supervisados registrados en VIGIA</t>
  </si>
  <si>
    <t># de supervisados registrados en VIGIA/# de supervisados activos</t>
  </si>
  <si>
    <t>Replicar en los supervisados las buenas practicas</t>
  </si>
  <si>
    <t xml:space="preserve">Divulgar la circular 094/2016 modelos de buenas practicas expedido para 5 tipos de vigilados de la Delegada de Concesiones a que aplican </t>
  </si>
  <si>
    <t>Divulgar 5 modelos de buenas practicas</t>
  </si>
  <si>
    <t># de de acciones de divulgación</t>
  </si>
  <si>
    <t>Coordinador Financiero</t>
  </si>
  <si>
    <t>25. Secretaria General</t>
  </si>
  <si>
    <t>Recuperar cartera contribución especial y multas (cobro persuasivo)</t>
  </si>
  <si>
    <t>Valor cartera recuperada al final de la vigencia / Valor cartera identificada al inicio de la vigencia</t>
  </si>
  <si>
    <t>Realizar Comité de sostenibilidad integral (Objetivos: 1. Identificar la cartera y gestionar su baja o remisibilidad, 2. Identificar y depurar activos a dar de baja)</t>
  </si>
  <si>
    <t># Comites de sostenibilidad realizados / # Comites de sostenibilidad planeados</t>
  </si>
  <si>
    <t>Gestionar información contable, financiera y presupuestal a entes externos</t>
  </si>
  <si>
    <t># Estados financieros generados / # Estados financieros planeados</t>
  </si>
  <si>
    <t># Reportes de información contable generados a entes externos dentro del plazo establecido / # Reportes de información contable generados a entes externos</t>
  </si>
  <si>
    <t>Controlar la ejecución presupuestal</t>
  </si>
  <si>
    <t>Valor presupuesto ejecutado (excluyendo rubro Transferencias) / Valor presupuesto apropiado (excluyendo rubro Transferencias)</t>
  </si>
  <si>
    <t>Gestionar oportunamente los pagos.  (Monitoreo y control de pagos)</t>
  </si>
  <si>
    <t>100% de los GLPI atendidos</t>
  </si>
  <si>
    <t>% Cumplimiento de los requerimientos realizados</t>
  </si>
  <si>
    <t xml:space="preserve">(No.Solicitudes atendidas / No. solicitudes recibidas) *100%      </t>
  </si>
  <si>
    <t xml:space="preserve">Desarrollar actividades en apoyo a la gestión: Tramite documental, Organizar archivo de gestión conforme a la TRD, diligenciamiento del FUID, transferencias documentales, atención de clientes internos y externos de manera presencial y telefónica, programación de actividades y  seguimiento a compromisos. </t>
  </si>
  <si>
    <t>100% de solicitudes atendidas</t>
  </si>
  <si>
    <t>Implementar el Sistema Integrado de Gestión de Calidad: Actualización de procesos, procedimientos y normograma, seguimiento a riesgos y planes y medición de indicadores.</t>
  </si>
  <si>
    <t>Asegurar los procedimientos que conformar el proceso de Gestión Documental.</t>
  </si>
  <si>
    <t xml:space="preserve">100% de las actividades a cargo del Grupo de Gestión Documental de los procedimientos que conforman el Proceso de Gestión Documental </t>
  </si>
  <si>
    <t>% de actividades realizadas</t>
  </si>
  <si>
    <t># de actividades ejecutadas / # de actividades demandadas</t>
  </si>
  <si>
    <t xml:space="preserve">Secretario General </t>
  </si>
  <si>
    <t>8. GRUPO O EQUIPO</t>
  </si>
  <si>
    <t>9.  LIDER</t>
  </si>
  <si>
    <t>10. RESPONSABLE</t>
  </si>
  <si>
    <t>11. INDICADOR</t>
  </si>
  <si>
    <t>12. FORMULA DEL INDICADOR</t>
  </si>
  <si>
    <t>Jimmy Montes</t>
  </si>
  <si>
    <t>Todos los funcionarios de la Oficina</t>
  </si>
  <si>
    <t>Urias Romero</t>
  </si>
  <si>
    <t>Miguel Eduardo Latiff Gomez e Ingrid Johana Castillo Cruz</t>
  </si>
  <si>
    <t>Diana Carolina Garcia Bocanegra y Hector Fabio Velez Duque</t>
  </si>
  <si>
    <t xml:space="preserve"> Angela María Mora</t>
  </si>
  <si>
    <t xml:space="preserve"> Miguel Eduardo Latiff Gomez e Ingrid Johana Castillo Cruz</t>
  </si>
  <si>
    <t>Rebeca Mejia y Heidy Viviana Bello Carrillo</t>
  </si>
  <si>
    <t>Cristian Javier Pareja Pulido y Miriam Sierra</t>
  </si>
  <si>
    <t>Gloria Yanuba, Leonel López, Luz Marina Varón, Gloria Astrid Martin Cruz y Sonia Janeth Barreto Guzman</t>
  </si>
  <si>
    <t>Jhon Riascos y Cristian Javier Pareja Pulido</t>
  </si>
  <si>
    <t>Cristian Javier Pareja Pulido</t>
  </si>
  <si>
    <t>María Constanza Serrano Gonzalez</t>
  </si>
  <si>
    <t>Ledys María Rodriguez Sanchez</t>
  </si>
  <si>
    <t>Angelica María León Nieto</t>
  </si>
  <si>
    <t xml:space="preserve"> Ingrid Johana Castillo Cruz</t>
  </si>
  <si>
    <t>Rebeca Mejía Sierra, Gloria Yanuba y Cristian Javier Pareja.</t>
  </si>
  <si>
    <t xml:space="preserve"> Nidia Alejandra Torres </t>
  </si>
  <si>
    <t>Carmen Camargo, Enrique Pacheco Tafur, Fredy Alexander Torres Baquero, Ever Javier Ortiz Garcia, Luis Carlos Martinez Melo y Lina María Galeano Padilla.</t>
  </si>
  <si>
    <t>Superintendente y Asesor 11</t>
  </si>
  <si>
    <t xml:space="preserve">Superintendente Delegado de Concesiones y  Coordinador de Vigilancia e Inspección </t>
  </si>
  <si>
    <t>Yolanda Cortes Diaz, Arturo de Jesús Martinez Vergara, Jaime Suarez Cucaita, Martha Consuelo Leal Rincón y Claudia María Orozco Sanchez.</t>
  </si>
  <si>
    <t>Superintendente Delegado de Puertos</t>
  </si>
  <si>
    <t>Superintendente Delegado de Concesiones</t>
  </si>
  <si>
    <t xml:space="preserve">Coordinador Financiero </t>
  </si>
  <si>
    <t xml:space="preserve">Coordinador de Atención al Ciudadano, Coordinador de Grupo Informatica y Estadistica </t>
  </si>
  <si>
    <t>Coordinador de Atención al Ciudadano</t>
  </si>
  <si>
    <t>Coordinador de Notificaciones</t>
  </si>
  <si>
    <t>Superintendente Delegado de Transito y Coordinador de Vigilancia e Inspección</t>
  </si>
  <si>
    <t># Seguimientos realizados / # seguimientos progragamados</t>
  </si>
  <si>
    <t>Ledys Maria Rodriguez y María Alejandra Bustamante</t>
  </si>
  <si>
    <t>Superintendente</t>
  </si>
  <si>
    <t xml:space="preserve">Superintendente </t>
  </si>
  <si>
    <t xml:space="preserve">Coordinador de Atención al Ciudadano </t>
  </si>
  <si>
    <t xml:space="preserve">Superintendente Delegado de Concesiones </t>
  </si>
  <si>
    <t xml:space="preserve"> Jimmy Montes</t>
  </si>
  <si>
    <t>funcionarios  y contratistas</t>
  </si>
  <si>
    <t xml:space="preserve">Fallar las investigaciones administrativas </t>
  </si>
  <si>
    <t>Indice disminución de sanciones</t>
  </si>
  <si>
    <t># de fallos realizados/# de fallos propuestos</t>
  </si>
  <si>
    <t>13776 fallos</t>
  </si>
  <si>
    <t>Superintendente Delegado de Tránsito y Coordinador Grupo de Investigaciones y Control</t>
  </si>
  <si>
    <t>fernando Alfredo perez Alarcón, Pilar banquez Gomez, Cecilia Concepción Castillo Bueno, Carlos Andres Alvarez Meñetón, Jhon Javier triaña Sanchez, Jenny Alexandra Hernandez Ariza, Luz Miriam Gil Hernandez, Karen Julieth Torres Ariza e Ivan Eduardo Bohorquez Godoy</t>
  </si>
  <si>
    <t>16.1 Evidencia avance</t>
  </si>
  <si>
    <t>16.2 Analisis cualitativo</t>
  </si>
  <si>
    <t>|</t>
  </si>
  <si>
    <t>Programado Trimestre I</t>
  </si>
  <si>
    <t xml:space="preserve"> Ejecutado Trimestre I</t>
  </si>
  <si>
    <t>% Cumplimiento Trimestre I</t>
  </si>
  <si>
    <t>Programado Triemestre II</t>
  </si>
  <si>
    <t>Ejecutado Trimestre II</t>
  </si>
  <si>
    <t>% Cumplimiento Trimestre II</t>
  </si>
  <si>
    <t>Programado Trimestre III</t>
  </si>
  <si>
    <t xml:space="preserve"> Ejecutado Trimestre III</t>
  </si>
  <si>
    <t>% Cumplimiento Trimestre III</t>
  </si>
  <si>
    <t>Programado Triemestre IV</t>
  </si>
  <si>
    <t>Ejecutado Trimestre IV</t>
  </si>
  <si>
    <t>% Cumplimiento Trimestre IV</t>
  </si>
  <si>
    <t>16. Avance cualitativo 1er. Trimestre</t>
  </si>
  <si>
    <t>16. Avance cualitativo 2do. Trimestre</t>
  </si>
  <si>
    <t>16. Avance cualitativo 3er. Trimestre</t>
  </si>
  <si>
    <t>16. Avance cualitativo 4to. Trimestre</t>
  </si>
  <si>
    <t>17. CUANTITATIVO ACUMULADO</t>
  </si>
  <si>
    <t>AVANCE META 1er. Trimestre</t>
  </si>
  <si>
    <t>AVANCE META 2do. Trimestre</t>
  </si>
  <si>
    <t>AVANCE META 3er. Trimestre</t>
  </si>
  <si>
    <t>AVANCE META 4to. Trimestre</t>
  </si>
  <si>
    <t>Programado Trimestre II</t>
  </si>
  <si>
    <t>Karol Andrea Leal Guataquira, Carlos David Mateus y Alejandra Torres</t>
  </si>
  <si>
    <t xml:space="preserve"> </t>
  </si>
  <si>
    <t>Liliana Yaneth Bohorquez Avendaño</t>
  </si>
  <si>
    <t>Carolina Marcela Ramirez Toca</t>
  </si>
  <si>
    <t># de compromisos cumplidos / # de compromisos asignados</t>
  </si>
  <si>
    <t>Realizar seguimiento y acciones requeridas para dar cumplimiento a la gestión del Despacho</t>
  </si>
  <si>
    <t>%  de seguimiento y acciones</t>
  </si>
  <si>
    <t># seguimientos y acciones realizados / # seguimientos y acciones programados</t>
  </si>
  <si>
    <t xml:space="preserve">(No.de cuadernos organizados en el archivo / No. De cuardenos reportados en el FUID) *100%      </t>
  </si>
  <si>
    <t xml:space="preserve">(No.de actividades realizadas / No. de actividades planificadas) *100%      </t>
  </si>
  <si>
    <t xml:space="preserve">Andrea Torres </t>
  </si>
  <si>
    <t>resoluciones notificadas/ resoluciones devueltas</t>
  </si>
  <si>
    <t>% Cumplimiento de las actividades propuestas</t>
  </si>
  <si>
    <t>Lucy Nieto
Claudia Sepulveda</t>
  </si>
  <si>
    <t xml:space="preserve">% cumplimiento de compromisos </t>
  </si>
  <si>
    <t>Efectuar seguimiento a la agenda, correos institucionales y a los compromisos de funcionarios y contratistas de la Entidad y a los adquiridos con entidades externas, acordados con el Superintendente; Informando, designando y gestionando solicitudes de información del Ministerio de Transporte y/o otras entidades y estando en permanente comunicación con las secretarias privadas de las entidades del Sector para coordinar los asuntos pertinentes</t>
  </si>
  <si>
    <t>Planear y gestionar las actividades necesarias para dar cumplimiento a las tematicas asignadas por el señor Superintendente</t>
  </si>
  <si>
    <t>Desarrollar el 100% de temas asignados por el señor Superintendente</t>
  </si>
  <si>
    <t xml:space="preserve"># actividades realizadas / # actividades programadas  *100%      </t>
  </si>
  <si>
    <t xml:space="preserve">(No.Solicitudes gestionadas/ No. solicitudes recibidas) *100%      </t>
  </si>
  <si>
    <t xml:space="preserve">100% Implementación campaña de posicionamiento </t>
  </si>
  <si>
    <t># de campañas adelantadas /# de campañas programadas</t>
  </si>
  <si>
    <t>Diana Patricia Hernandez Hernandez</t>
  </si>
  <si>
    <t># de de acciones de divulgación /# de acciones de divulgación programadas</t>
  </si>
  <si>
    <t>Cumplimiento semestral</t>
  </si>
  <si>
    <t>% CumplimientSemestral</t>
  </si>
  <si>
    <t>NA</t>
  </si>
  <si>
    <t>3 acciones de divulgación digitales enfocadas al presesncia de la SPT en las regiones.</t>
  </si>
  <si>
    <t>Diana Bocanegra</t>
  </si>
  <si>
    <t>Diana Forero</t>
  </si>
  <si>
    <t>7. Despacho del delegado</t>
  </si>
  <si>
    <t xml:space="preserve">Superintendente Delegado de Transito </t>
  </si>
  <si>
    <t xml:space="preserve">13. Grupo Estadistica e Informatica </t>
  </si>
  <si>
    <t>Coordinador Grupo Estadistica e Informatica</t>
  </si>
  <si>
    <t xml:space="preserve"> Coordinador Control Interno Disciplinario/ Contratista Planeación</t>
  </si>
  <si>
    <t>Jefe Oficina Jurídica</t>
  </si>
  <si>
    <t>Jefe Oficina Planeación</t>
  </si>
  <si>
    <t>Coordinador Administrativo</t>
  </si>
  <si>
    <t>Coordinador Gestión Documental</t>
  </si>
  <si>
    <t xml:space="preserve">Jefe Oficina de Control Interno </t>
  </si>
  <si>
    <t>Jefe Oficina de Control Interno</t>
  </si>
  <si>
    <t xml:space="preserve">Coordinador Gestión Documental </t>
  </si>
  <si>
    <t>Despacho del Delegado</t>
  </si>
  <si>
    <t>Leidy Natalie</t>
  </si>
  <si>
    <t>Jesus Arturo Martinez y Ihovanna León</t>
  </si>
  <si>
    <t>1. Despacho</t>
  </si>
  <si>
    <t>3. Oficina Jurídica</t>
  </si>
  <si>
    <t>7. Superintendecia Delegada de Concesiones e Infraestructura</t>
  </si>
  <si>
    <t>PLAN OPERATIVO ANUAL 2018 - POA</t>
  </si>
  <si>
    <t>14. Meta Anual 2018</t>
  </si>
  <si>
    <t>13. RESULTADOS 2018</t>
  </si>
  <si>
    <t>Oscar Gonzalez</t>
  </si>
  <si>
    <t>Milena</t>
  </si>
  <si>
    <t xml:space="preserve">Natalia Arias </t>
  </si>
  <si>
    <t>Donaldo Negrette
Urias Romero</t>
  </si>
  <si>
    <t>Informe de atencion al ciudadano mensual</t>
  </si>
  <si>
    <t xml:space="preserve">Promover la mejora continua y cultura de servicio al interior de la SPT </t>
  </si>
  <si>
    <t>Hacer 2 campañas  de concientización de servicio al ciudadano  al interior de la Entidad</t>
  </si>
  <si>
    <t>Rafael  Garrido</t>
  </si>
  <si>
    <t>Funcionario Encargado</t>
  </si>
  <si>
    <t>Garantizar la satisfacción de clientes internos y externos, el cumplimiento de los compromisos adquiridos por los funcionarios y dar cumplimiento del sistema de gestión documental</t>
  </si>
  <si>
    <t>Realizar seguimiento del Sistema Integrado de Gestión de Calidad: Actualización de procesos, procedimientos y normograma, seguimiento a riesgos, planes y medición de indicadores.</t>
  </si>
  <si>
    <t>Donaldo Negrette
Rafael  Garrido</t>
  </si>
  <si>
    <t xml:space="preserve">Controlar el recaudo de la contribución especial </t>
  </si>
  <si>
    <t>Diana Paola Suarez, Daniel Nieto y Sergio Felipe Suarez</t>
  </si>
  <si>
    <t>Comités de Sostenibilidad Integral realizados en la vigencia</t>
  </si>
  <si>
    <t>Luz Elena Caicedo y Yury Johana Vargas</t>
  </si>
  <si>
    <t xml:space="preserve"> Comites de sostenibilidad realizados</t>
  </si>
  <si>
    <t>Emitir 12 estados financieros con periodicidad Mensual</t>
  </si>
  <si>
    <t xml:space="preserve"> Luz Elena Caicedo y Yury Johana Vargas</t>
  </si>
  <si>
    <t>Estados financieros generados</t>
  </si>
  <si>
    <t>Reportar el 100% de informacion contable a entes externos dentro de los plazos establecidos</t>
  </si>
  <si>
    <t>Luz Elena Caicedo Caicedo</t>
  </si>
  <si>
    <t>Reportes de información contable generados a entes externos dentro del plazo establecido</t>
  </si>
  <si>
    <t>90% cumplimiento ejecución presupuestal (excluyendo rubro Transferencias)</t>
  </si>
  <si>
    <t xml:space="preserve">Jairo Ramirez y Daniel Prieto Herrera </t>
  </si>
  <si>
    <t>Ejecución presupuestal (excluyendo rubro Transferencias)</t>
  </si>
  <si>
    <t>Atender el 100% de las obligaciones con un Máximo 10 días en promedio para el pago de las mismas, desde la fecha de radicación en financiera cumpliendo el total de requisitos  (Servicios Indirectos, Gastos Generales e Inversión)</t>
  </si>
  <si>
    <t xml:space="preserve">Fernanda Herrera </t>
  </si>
  <si>
    <t>Obligaciones presupuestales pagadas a tiempo</t>
  </si>
  <si>
    <t># Obligaciones presupuestales pagadas a tiempo / # Obligaciones presupuestales generadas</t>
  </si>
  <si>
    <t>100% Desrrollo de la implementación de NICSP de acuerdo con exigencia de CGN</t>
  </si>
  <si>
    <t xml:space="preserve"> Luz Elena Caicedo, Yury Johanna Vargas , Flor Prada Corso</t>
  </si>
  <si>
    <t>% Desarrollo de las politicas contables establecidas bajo NICSP.</t>
  </si>
  <si>
    <t># Politicas contables ejecutadas bajo NICSP / # Politicas Contables Implementadas bajo NICSP</t>
  </si>
  <si>
    <t xml:space="preserve"> Sergio Suarez, Sandra Macias y Yury Johann Vargas </t>
  </si>
  <si>
    <t xml:space="preserve">Luis Corzo,  Rusbi Jair Orduz </t>
  </si>
  <si>
    <t>Cumplimiento de los requerimientos realizados</t>
  </si>
  <si>
    <t xml:space="preserve">(No.Solicitudes atendidas / No. solicitudes recibidas)       </t>
  </si>
  <si>
    <t>Luz Elena Caicedo</t>
  </si>
  <si>
    <t xml:space="preserve">(No.Solicitudes atendidas / No. solicitudes recibidas)      </t>
  </si>
  <si>
    <t>Recuperar el 15% de la cartera total (tasa y multas) identificada al inicio de la vigencia</t>
  </si>
  <si>
    <t xml:space="preserve"> Sergio Suarez y Karen Priscila Serrato Lozada</t>
  </si>
  <si>
    <t>Recuperación de cartera</t>
  </si>
  <si>
    <t>Radicar documento técnico ante el Archivo General de la Nación para la convalidación de las TRD de la Entidad.</t>
  </si>
  <si>
    <t>Estructurar y presentar ante el Archivo General de la Nación los soportes y documentos requeridos para la Convalidación de las TRD de las dependencias dela Entidad.</t>
  </si>
  <si>
    <t>Lucy Nieto Suza
Claudia Sepulveda
Yisel Lorena Falla</t>
  </si>
  <si>
    <t xml:space="preserve">% de actividades realizadas para el procedimiento de la radicación de solicitud de convalidación de las TRD ante el AGN </t>
  </si>
  <si>
    <t># Actividades realizadas para la radicación de solicitud de convalidación de las TRD ante el AGN / # Actividades programadas para la radicación de solicitud de convalidación de las TRD ante el AGN</t>
  </si>
  <si>
    <t>Como mínimo 2 jornadas planeadas para la vigencia 2018</t>
  </si>
  <si>
    <t>Lucy Nieto Suza
Claudia Sepulveda</t>
  </si>
  <si>
    <t>Coordinador Administrativa</t>
  </si>
  <si>
    <t># Actividades ejecutadas / # Actividades planeadas</t>
  </si>
  <si>
    <t>Instructivos elaborados y socializados</t>
  </si>
  <si>
    <t># instructivos elabrorados y socializados  / # instructivos programados</t>
  </si>
  <si>
    <t xml:space="preserve"> Contratista - Contratación Yenny Sofia Solano
Deisy Valenzuela</t>
  </si>
  <si>
    <t xml:space="preserve">Atender y verificar cumplimiento de GLPI </t>
  </si>
  <si>
    <t xml:space="preserve"> Rocio Oviedo</t>
  </si>
  <si>
    <t>Dirigir y controlar los  consumos y mantenimientos</t>
  </si>
  <si>
    <t>Sandra Ucrós
Angie Duque
Rocio Oviedo
Wanda Caicedo
Stella Mayorga
Karen Sarmiento
Yenny Solano</t>
  </si>
  <si>
    <t xml:space="preserve">(No. Informes presentados/ No. Informes programados) *100%      </t>
  </si>
  <si>
    <t>Hacer seguimiento al Plan Institucional de Gestion Ambiental</t>
  </si>
  <si>
    <t>Seguimiento al PIGA</t>
  </si>
  <si>
    <t>Stella Mayorga</t>
  </si>
  <si>
    <t>informes presentados</t>
  </si>
  <si>
    <t>Angie Milena Duque
Karen Sarmiento</t>
  </si>
  <si>
    <t>Implementar el Sistema Integrado de Gestión de Calidad: Actualización de procesos, procedimientos y normograma, seguimiento a riesgos y planes de mejoramiento y medición de indicadores.</t>
  </si>
  <si>
    <t>Wanda Caicedo
Karen Sarmiento
Sandra Ucrós</t>
  </si>
  <si>
    <t>Consolidar información de las bases de datos de consulta para las PQRs de los ciudadanos.</t>
  </si>
  <si>
    <t xml:space="preserve">Utilizar de manera optima las herramientas tecnologicas que intervienen en el proceso de Atención al Ciudadano </t>
  </si>
  <si>
    <t>Brindar orientación previa a los usuarios del CIAC, en la asignación de turnos para Atención al Ciudadano con el fin de optimizar los tiempos de la atención por parte de los funcionarios.</t>
  </si>
  <si>
    <t>Fortalecer el modelo de atención al ciudadano y notificaciones .</t>
  </si>
  <si>
    <t xml:space="preserve"> # de actos administrativos notificados/# de actos administrativos tramitados </t>
  </si>
  <si>
    <t>Asegurar el procedimiento de notificaciones desplegado en la nueva versión de la cadena de valor, notificando con oportunidad y calidad el 100% de actos administrativos susceptibles de notificación.</t>
  </si>
  <si>
    <t>Actos administrativos notificados</t>
  </si>
  <si>
    <t>100% Actos administrativos notificados</t>
  </si>
  <si>
    <t xml:space="preserve"> Coordinador Notificaciones
Karol Andrea Leal Guataquira, Carlos David Mateus y Alejandra Torres</t>
  </si>
  <si>
    <t>Desarrollo de P.A.A., respecto al Proceso de Gestion Administrativa.</t>
  </si>
  <si>
    <t>Identificar el 100% de Obligaciones de contribución especial de la vigencia 2018 sin pago, maximo 30 dias después del cierre de la fecha limite del segundo pago</t>
  </si>
  <si>
    <t>1 informe de Obligaciones de cobro de contribución especial de la vigencia 2018 identificadas .</t>
  </si>
  <si>
    <t>Un informe que contiene: # Obligaciones de cobro identificadas  max. 30 dias después del cierre de la fecha limite del segundo pago / # total de cupones emitidos  para la vigencia</t>
  </si>
  <si>
    <t>Partidas Depuradas</t>
  </si>
  <si>
    <t>Someter a recomendación del Comité de cartera la depuracion de la cartera los valores inferiores a medio salario minimo legal vigente</t>
  </si>
  <si>
    <t>Valor de Partidas de cartera menores a medio salario minimo legal vigente depuradas / Valor total de obligaciones menores a medio salario minimo legal vigente suceptibles de depuracion</t>
  </si>
  <si>
    <t>verificaciobn y Seguimiento a la ejecucion de los contratos de consumos y mantenimientos</t>
  </si>
  <si>
    <t>Informes de seguimiento</t>
  </si>
  <si>
    <t xml:space="preserve">Edgar Andres Gamboa
Jhon Gerardo Aldana
Wanda Perez 
</t>
  </si>
  <si>
    <t>6. META 2018</t>
  </si>
  <si>
    <t>Mantener y ajustar modelo de continuidad de negocio</t>
  </si>
  <si>
    <t>Ivan Guillermo Garcia Beltran</t>
  </si>
  <si>
    <t>Asesor Informatica y estadistica</t>
  </si>
  <si>
    <t>Promover la  formalización administración infraestructura aeroportuaria a cargo de entes territoriales.</t>
  </si>
  <si>
    <t>Gestionar la formalización de la administración infraestructura aeroportuaria a cargo de entes territoriales (56)</t>
  </si>
  <si>
    <t>Jeraldine Mendoza Rodriguez, German Aldana, Daniel Amado, Marcos Parra Jhon Cobo</t>
  </si>
  <si>
    <t># de accciones de socializacion a entes territorriales relaizadas para promover la formalizacion de la Administración infraestructura aeroportuaria a cargo de entes territoriales.</t>
  </si>
  <si>
    <t># de entes territorriales con acciones realizadas / # de Entes Territoriales que tiene a cargo la Administración infraestructura aeroportuaria identificados que no se encuentran formalizados</t>
  </si>
  <si>
    <t>Ihovanna Leon.</t>
  </si>
  <si>
    <t># de actividades relaizadas para promover la formalizacion de los TTTA .</t>
  </si>
  <si>
    <t>Promover la formalidad en la prestacion del servicio</t>
  </si>
  <si>
    <t>Fallar las investigaciones administrativas</t>
  </si>
  <si>
    <t>111 fallos</t>
  </si>
  <si>
    <t>Superintendente Delegado de Concesiones, Grupo de Investigaciones y Control</t>
  </si>
  <si>
    <t>Grupo de Investigaciones y Control</t>
  </si>
  <si>
    <t>Fallos realizados</t>
  </si>
  <si>
    <t>Implementar el esquema de vigilancia estratégica (Conocer y adaptar las mejores prácticas internacionales).</t>
  </si>
  <si>
    <t>Realizar interlocución y seguimiento a requerimientos de entes externos de control. Según solicitudes.</t>
  </si>
  <si>
    <t xml:space="preserve">100% del acompañamiento y monitoreo a requerimientos realizados por entes externos de control. </t>
  </si>
  <si>
    <t>Jefe Oficina de Control Interno.</t>
  </si>
  <si>
    <t>Todos los funcionarios de la Oficina.</t>
  </si>
  <si>
    <t xml:space="preserve">% Cumplimiento de acompañamientos y monitoreos </t>
  </si>
  <si>
    <t xml:space="preserve">No. de  acompañamientos y monitoreos realizados / 
No. de  acompañamientos y monitoreos programados en el período. </t>
  </si>
  <si>
    <t>Gestión integrada por procesos (Integración de subsistemas, Gestión Documental, Riesgos, Seguridad, Ambiental, RS, MECI, seguridad y salud en el trabajo).</t>
  </si>
  <si>
    <t>Realizar las auditorías internas del Sistema de Control Interno según selectivo, que generen valor para toma de decisiones y cumplimiento de la misión y objetivos institucionales.</t>
  </si>
  <si>
    <t>De acuerdo con el plan de auditorías aprobado Comité de Desarrollo Administrativo o la instancia asignada.</t>
  </si>
  <si>
    <t xml:space="preserve">Jefe Oficina de Control Interno. </t>
  </si>
  <si>
    <t>% Cumplimiento de auditorias.</t>
  </si>
  <si>
    <t>(No. de auditorías realizadas /
No. de auditorías  programadas,  en el período)*100%.</t>
  </si>
  <si>
    <t>Realizar dos (2) estrategias para fomento del "Enfoque Hacia la Prevención - Cultura del Control".</t>
  </si>
  <si>
    <t xml:space="preserve">
2 Estrategias ejecutadas</t>
  </si>
  <si>
    <t>Daniela Stefanny Durán Vargas.</t>
  </si>
  <si>
    <t>% Cumplimiento de estrategias.</t>
  </si>
  <si>
    <t>(No. de Estrategias realizadas/
No. de Estrategias programadas, en el período)*100%</t>
  </si>
  <si>
    <t>2 estrategias</t>
  </si>
  <si>
    <t>Gestión Administrativa e Infraestructura.</t>
  </si>
  <si>
    <t>Desarrollar actividades de seguimiento a la gestión documental de las dependencias  según selectivo y ejecutar en la OCI la gestión documental.</t>
  </si>
  <si>
    <t xml:space="preserve">100%  de actividades de seguimiento y ejecución. </t>
  </si>
  <si>
    <t>Daniela Steffany Durán Vargas y Dilsa Lucia Bermudez Betancourt.</t>
  </si>
  <si>
    <t>% Cumplimiento de actividades de seguimiento y ejecución.</t>
  </si>
  <si>
    <t>(No. de actividades de seguimiento y ejecución realizadas / 
No. de actividades de seguimiento y ejecución programadas, en el período) *100%.</t>
  </si>
  <si>
    <t>Implementar el Sistema Integrado de Gestión de Calidad de la OCI: Actualización del proceso, procedimientos y normograma, riesgos y planes de mejoramiento y medición de indicadores.</t>
  </si>
  <si>
    <t>Daniela Stefanny Durán Vargas y Dilsa Lucia Bermudez Betancourt.</t>
  </si>
  <si>
    <t>% Cumplimiento de solicitudes.</t>
  </si>
  <si>
    <t>De acuerdo con lo planeado en la reunión del Equipo SIGI 2018.</t>
  </si>
  <si>
    <t>Elaborar plan de trabajo implementación de NICSP y definir en coordinación con la Contaduría General de la Nación las actividades a ejecutar en la vigencia 2018</t>
  </si>
  <si>
    <t>Depurar las partidas de cartera inferiores a medio salario minimo legal vigente</t>
  </si>
  <si>
    <r>
      <t xml:space="preserve"> # de fallos realizados </t>
    </r>
    <r>
      <rPr>
        <sz val="14"/>
        <rFont val="Calibri"/>
        <family val="2"/>
        <scheme val="minor"/>
      </rPr>
      <t>/</t>
    </r>
    <r>
      <rPr>
        <sz val="9"/>
        <rFont val="Calibri"/>
        <family val="2"/>
        <scheme val="minor"/>
      </rPr>
      <t xml:space="preserve"> #.de aperturas pendientes de fallo    </t>
    </r>
  </si>
  <si>
    <t xml:space="preserve">Superintendente Delegado de Puertos y  Coordinador de Vigilancia e Inspección </t>
  </si>
  <si>
    <t xml:space="preserve">Walter Wilmer Bravo, Contratistas para el efecto. </t>
  </si>
  <si>
    <t xml:space="preserve">Walter Wilmer Bravo, Eva Becerra, Nestor Rios, Miguel Lattif, Anny Sampayo, Contratistas para el efecto. </t>
  </si>
  <si>
    <t>Walter Wilmer Bravo, Eva Becerra, Nestor Rios, Miguel Lattif.</t>
  </si>
  <si>
    <t>Edsa Yohana Ramirez
Sandra Valbuena
Contratistas para el efecto</t>
  </si>
  <si>
    <t>6000 acciones de cobro coactivo (autos dentro de los proceso de cobro coactivo que son: mandamientos de pago, decisión de excepciones, liquidaciòn crédito, aprobación del crédito y terminación del proceso)</t>
  </si>
  <si>
    <t>4.116 resoluciones expedidas</t>
  </si>
  <si>
    <t xml:space="preserve">200 audiencias realizadas </t>
  </si>
  <si>
    <t>600 Contestaciones de demadas ordinarias y constitucionales.</t>
  </si>
  <si>
    <t>360 acciones de sometimiento a control</t>
  </si>
  <si>
    <t>100 respuestas</t>
  </si>
  <si>
    <r>
      <rPr>
        <i/>
        <sz val="9"/>
        <color theme="1"/>
        <rFont val="Calibri"/>
        <family val="2"/>
        <scheme val="minor"/>
      </rPr>
      <t xml:space="preserve"># </t>
    </r>
    <r>
      <rPr>
        <sz val="9"/>
        <color theme="1"/>
        <rFont val="Calibri"/>
        <family val="2"/>
        <scheme val="minor"/>
      </rPr>
      <t>resoluciones expedidas / # resoluciones a expedir</t>
    </r>
  </si>
  <si>
    <r>
      <rPr>
        <i/>
        <sz val="9"/>
        <color theme="1"/>
        <rFont val="Calibri"/>
        <family val="2"/>
        <scheme val="minor"/>
      </rPr>
      <t># Audiencias realizadas</t>
    </r>
    <r>
      <rPr>
        <sz val="9"/>
        <color theme="1"/>
        <rFont val="Calibri"/>
        <family val="2"/>
        <scheme val="minor"/>
      </rPr>
      <t xml:space="preserve"> / # Audiencias solicitadas</t>
    </r>
  </si>
  <si>
    <t>Respuestas acciones ordinarias y tutelas</t>
  </si>
  <si>
    <t>Plan Estratégico de Talento Humano : Implementar la gestión del cambio</t>
  </si>
  <si>
    <t>Cumplir con la realización de las  acciones planteadas en el documento.</t>
  </si>
  <si>
    <t>21. Talento Humano</t>
  </si>
  <si>
    <t xml:space="preserve">Coordinador Talento Humano </t>
  </si>
  <si>
    <t>Helena Moncada y Luis Rincón</t>
  </si>
  <si>
    <t>% de ejecución del PETH</t>
  </si>
  <si>
    <t xml:space="preserve"># Actividades ejecutadas del Plan Estrategico de Talento Humano / # Actividades planeadas del Plan Estrategico de Talento Humano </t>
  </si>
  <si>
    <t>Plan Estratégico de Talento Humano : 
Fortalecimiento de conocimientos, competencias y habilidades laborales</t>
  </si>
  <si>
    <t>Ejecutar y hacer seguimiento al Plan de Formación y Capacitación</t>
  </si>
  <si>
    <t>100% de Plan Ejecutado</t>
  </si>
  <si>
    <t xml:space="preserve">Coordinador de Talento Humano </t>
  </si>
  <si>
    <t xml:space="preserve"> Helena Moncada</t>
  </si>
  <si>
    <t>Plan de capacitación 2018 ejecutado</t>
  </si>
  <si>
    <t># capacitaciones ejecutadas / # Total de capacitaciones programadas</t>
  </si>
  <si>
    <t>Plan Estratégico de Talento Humano :  
Fortalecimiento de conocimientos, competencias y habilidades laborales</t>
  </si>
  <si>
    <t xml:space="preserve">Organización Gestión en SST
Subprograma de Seguridad Industrial
Higiene Industrial
Subprograma de Medicina Preventiva y del Trabajo.
Elaboración de Planes y Programas SST
</t>
  </si>
  <si>
    <t xml:space="preserve"> Helena Moncada y Andrés Vargas</t>
  </si>
  <si>
    <t>Plan de Gestión en SST ejecutado</t>
  </si>
  <si>
    <t>Actividades realizadas / Actividades programadas</t>
  </si>
  <si>
    <t>10
10
0
4
3</t>
  </si>
  <si>
    <t>6
11
0
8
6</t>
  </si>
  <si>
    <t>8
11
1
9
4</t>
  </si>
  <si>
    <t>6
5
0
5
5</t>
  </si>
  <si>
    <t>Actividades de bienestar social.</t>
  </si>
  <si>
    <t>Actividades planteadas en el Plan estratégico de Talento Humano.</t>
  </si>
  <si>
    <t>Cumplimiento</t>
  </si>
  <si>
    <t>Estímulos e incentivos.</t>
  </si>
  <si>
    <t>Altas y bajas en el aplicativo SIGEP</t>
  </si>
  <si>
    <t>Ivon Calderón</t>
  </si>
  <si>
    <t>Actualización aplicativo</t>
  </si>
  <si>
    <t>Actualizaciones realizadas/Funcionarios activos</t>
  </si>
  <si>
    <t xml:space="preserve">
0
0
0</t>
  </si>
  <si>
    <t xml:space="preserve">
136
0
0</t>
  </si>
  <si>
    <t>Acopio de las concertaciones y evaluaciones de desempeño laboral, entregadas por los funcionarios de carrera y provisionales al Grupo de Talento Humano.</t>
  </si>
  <si>
    <t>Luis Rincón</t>
  </si>
  <si>
    <t>Evaluaciones entregadas / Evaluaciones programadas</t>
  </si>
  <si>
    <t>40
64
40
64
4</t>
  </si>
  <si>
    <t>0
64
0
64
0</t>
  </si>
  <si>
    <t>0
0
40
0
0</t>
  </si>
  <si>
    <t>Análisis y mejoramiento del clima organizacional.</t>
  </si>
  <si>
    <t>Elaboración y ejecución del plan de mejoramiento aprobado.</t>
  </si>
  <si>
    <t>Mejor clima</t>
  </si>
  <si>
    <t xml:space="preserve">Gestión de ingreso, desarrollo y retiro:   </t>
  </si>
  <si>
    <t>Resoluciones entregadas; Manual de inducción aplicado</t>
  </si>
  <si>
    <t>Luz Neyda Triviño</t>
  </si>
  <si>
    <t xml:space="preserve"> Funcionarios con renovación.</t>
  </si>
  <si>
    <t>#  Funcionarios con renovación / # de funcionarios en provisionalidad + encargados</t>
  </si>
  <si>
    <t>12
12
18
26
0</t>
  </si>
  <si>
    <t xml:space="preserve">
0
0
17
33
0
</t>
  </si>
  <si>
    <t>0
0
13
31
0</t>
  </si>
  <si>
    <t>0
0
6
16
0</t>
  </si>
  <si>
    <t xml:space="preserve">Actividades de apoyo a la gestión documental: </t>
  </si>
  <si>
    <t xml:space="preserve">Organización cronológica e inserción docuemental a expedientes correspondientes a historias laborales de los funcionarios activos. 
 Liquidación de Comisión de servicios y Gastos de viaje
Certificaciones laborales: 
</t>
  </si>
  <si>
    <t xml:space="preserve"> Claudia Patricia Guzman Roa</t>
  </si>
  <si>
    <t xml:space="preserve">
0
0
0
1
1</t>
  </si>
  <si>
    <t xml:space="preserve">
0
0
0
1
</t>
  </si>
  <si>
    <t xml:space="preserve">
0
0
0
</t>
  </si>
  <si>
    <t xml:space="preserve">Revisión y actualización de la cadena de valor:  </t>
  </si>
  <si>
    <t>Verificar el 100% de las actividades contenidas en el procedimiento de selección, ingreso, promoción y retiro de los funcionarios de la Entidad.</t>
  </si>
  <si>
    <t>Jefe de Proceso y Coordinador</t>
  </si>
  <si>
    <t>2
2
1
0</t>
  </si>
  <si>
    <t>2
2
2
0</t>
  </si>
  <si>
    <t>2
1
2
1</t>
  </si>
  <si>
    <t>2
0
2
0</t>
  </si>
  <si>
    <t>Administración del Talento Humano:   Gestión integrada por procesos (Integración de subsistemas, Gestión Documental, Riesgos, Seguridad, Ambiental, RS, MECI, seguridad y salud en el trabajo)</t>
  </si>
  <si>
    <t xml:space="preserve">100% de liquidación de nómina con periodicidad mensual y consolidar cifra anual para anteproyecto de presupuesto. 
Cobro de incapacidades a las diferentes EPS realizado.
Programa servimos divulgado.
Programa Teletrabajo evaluado
Cuadro control Horarios flexibles doseñado.
Adquisición y entrega de dotación a los funcionarios que tienen derecho efectuada.
</t>
  </si>
  <si>
    <t xml:space="preserve">Ivone Calderón - Fadid Pineda - Helena Moncada -
Andrés Vargas </t>
  </si>
  <si>
    <t>% de ejecución de procedimiento</t>
  </si>
  <si>
    <t># Actividades ejecutadas del procedimiento/ # Actividades establecidas en el procedimiento</t>
  </si>
  <si>
    <t xml:space="preserve">
3
0
1
1
0
0
0</t>
  </si>
  <si>
    <t xml:space="preserve">
3
0
0
0
0
1
0</t>
  </si>
  <si>
    <t xml:space="preserve">
3
0
0
0
0
0
0</t>
  </si>
  <si>
    <t>Cumplimiento del cronograma elaborado a principio de la vigencia fiscal.</t>
  </si>
  <si>
    <r>
      <rPr>
        <b/>
        <sz val="9"/>
        <color theme="1"/>
        <rFont val="Arial"/>
        <family val="2"/>
      </rPr>
      <t xml:space="preserve">Elaborar el Plan Estratégico de Talento Humano que incluirá :
</t>
    </r>
    <r>
      <rPr>
        <sz val="9"/>
        <color theme="1"/>
        <rFont val="Arial"/>
        <family val="2"/>
      </rPr>
      <t xml:space="preserve">
1- Fortalecimiento de conocimientos, competencias y habilidades laborales: 
2.  Gestión de ingreso, desarrollo y retiro: 
3- Actividades de apoyo a la Gestión Documental:  
4- Revisión y actualización de la cadena de valor:   
5- Administración del Talento Humano:  
</t>
    </r>
  </si>
  <si>
    <r>
      <rPr>
        <b/>
        <sz val="9"/>
        <color theme="1"/>
        <rFont val="Arial"/>
        <family val="2"/>
      </rPr>
      <t>Monitoreo y seguimiento del SIGEP:</t>
    </r>
    <r>
      <rPr>
        <sz val="9"/>
        <color theme="1"/>
        <rFont val="Arial"/>
        <family val="2"/>
      </rPr>
      <t xml:space="preserve">
Actualizaciones.
Altas.
Bajas.</t>
    </r>
  </si>
  <si>
    <r>
      <rPr>
        <b/>
        <sz val="9"/>
        <color theme="1"/>
        <rFont val="Arial"/>
        <family val="2"/>
      </rPr>
      <t>Gestión del Desempeño:</t>
    </r>
    <r>
      <rPr>
        <sz val="9"/>
        <color theme="1"/>
        <rFont val="Arial"/>
        <family val="2"/>
      </rPr>
      <t xml:space="preserve">
Concertación de objetivos - carrera
Concertación de objetivos - provisionales
Evaluación de desempeño  - carrera
Evaluación de desempeño  - provisionales
Acuerdos de Gestión - Gerentes Públicos
</t>
    </r>
  </si>
  <si>
    <r>
      <rPr>
        <b/>
        <sz val="9"/>
        <color theme="1"/>
        <rFont val="Arial"/>
        <family val="2"/>
      </rPr>
      <t xml:space="preserve">
</t>
    </r>
    <r>
      <rPr>
        <sz val="9"/>
        <color theme="1"/>
        <rFont val="Arial"/>
        <family val="2"/>
      </rPr>
      <t xml:space="preserve">Nombramientos.
Entrenamiento – inducción y reinducción. 
Prorroga Encargos.
Prórrogas a nombramientos en provisionalidad.
Trámite de renuncias.     </t>
    </r>
    <r>
      <rPr>
        <b/>
        <sz val="9"/>
        <color theme="1"/>
        <rFont val="Arial"/>
        <family val="2"/>
      </rPr>
      <t xml:space="preserve">
</t>
    </r>
  </si>
  <si>
    <r>
      <rPr>
        <b/>
        <sz val="9"/>
        <color theme="1"/>
        <rFont val="Arial"/>
        <family val="2"/>
      </rPr>
      <t xml:space="preserve">  
</t>
    </r>
    <r>
      <rPr>
        <sz val="9"/>
        <color theme="1"/>
        <rFont val="Arial"/>
        <family val="2"/>
      </rPr>
      <t xml:space="preserve">Digitalización historias laborales.
Liquidación gastos de viaje.
Expedición de Certificaciones laborales.
Organizar archivo de gestión conforme a la TRD. 
Diligenciamiento y actualización del FUID. 
</t>
    </r>
  </si>
  <si>
    <r>
      <t>Formatos para informes</t>
    </r>
    <r>
      <rPr>
        <b/>
        <sz val="9"/>
        <color theme="1"/>
        <rFont val="Arial"/>
        <family val="2"/>
      </rPr>
      <t xml:space="preserve">
</t>
    </r>
    <r>
      <rPr>
        <sz val="9"/>
        <color theme="1"/>
        <rFont val="Arial"/>
        <family val="2"/>
      </rPr>
      <t xml:space="preserve">Procesos
Procedimientos.
Indicadores de gestión  
Mapa de Riesgos.  
</t>
    </r>
  </si>
  <si>
    <r>
      <rPr>
        <b/>
        <sz val="9"/>
        <color theme="1"/>
        <rFont val="Arial"/>
        <family val="2"/>
      </rPr>
      <t xml:space="preserve">
</t>
    </r>
    <r>
      <rPr>
        <sz val="9"/>
        <color theme="1"/>
        <rFont val="Arial"/>
        <family val="2"/>
      </rPr>
      <t xml:space="preserve">Liquidaciones de nómina, Vacaciones.
Recobro de incapacidades a la EPS
Divulgación programa servimos.
Evaluación programa Teletrabajo.
Dotación de vestido y calzado.
Diseño cuadro control Horarios flexibles.
 </t>
    </r>
  </si>
  <si>
    <t>Coordinador Grupo de Conciliación y Estudios</t>
  </si>
  <si>
    <t>Promover la formalizacion de la prestación del servicio de los Terminal de Transporte Terrestre automotor</t>
  </si>
  <si>
    <t>Gestionar la formalización de 38 Terminales de Transporte Terrestre Automotor identificadas que prestan el servicio público no habilitadas por el Ministerio de transporte</t>
  </si>
  <si>
    <r>
      <t># de actividades relaizadas para promover la formalizacion de los TTTA , que no se encuentran habilitadas por el Ministerio de Transporte</t>
    </r>
    <r>
      <rPr>
        <b/>
        <sz val="14"/>
        <color theme="1"/>
        <rFont val="Calibri"/>
        <family val="2"/>
        <scheme val="minor"/>
      </rPr>
      <t>/</t>
    </r>
    <r>
      <rPr>
        <sz val="9"/>
        <color theme="1"/>
        <rFont val="Calibri"/>
        <family val="2"/>
        <scheme val="minor"/>
      </rPr>
      <t xml:space="preserve"> TTTA identificados, que no se encuentran habilitadas por el Ministerio de Transporte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</si>
</sst>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 #,##0.00_);_(&quot;$&quot;\ * \(#,##0.00\);_(&quot;$&quot;\ * &quot;-&quot;??_);_(@_)"/>
    <numFmt numFmtId="43" formatCode="_(* #,##0.00_);_(* \(#,##0.00\);_(* &quot;-&quot;??_);_(@_)"/>
    <numFmt numFmtId="164" formatCode="_-* #,##0_-;\-* #,##0_-;_-* &quot;-&quot;_-;_-@_-"/>
    <numFmt numFmtId="165" formatCode="_-* #,##0.00\ _€_-;\-* #,##0.00\ _€_-;_-* &quot;-&quot;??\ _€_-;_-@_-"/>
    <numFmt numFmtId="166" formatCode="_-* #,##0\ _p_t_a_-;\-* #,##0\ _p_t_a_-;_-* &quot;-&quot;\ _p_t_a_-;_-@_-"/>
    <numFmt numFmtId="167" formatCode="_-* #,##0.00\ _P_t_s_-;\-* #,##0.00\ _P_t_s_-;_-* &quot;-&quot;??\ _P_t_s_-;_-@_-"/>
    <numFmt numFmtId="168" formatCode="_ [$€-2]\ * #,##0.00_ ;_ [$€-2]\ * \-#,##0.00_ ;_ [$€-2]\ * &quot;-&quot;??_ "/>
    <numFmt numFmtId="169" formatCode="0.0%"/>
    <numFmt numFmtId="170" formatCode="&quot;$&quot;\ #,##0"/>
    <numFmt numFmtId="171" formatCode="_(&quot;$&quot;\ * #,##0_);_(&quot;$&quot;\ * \(#,##0\);_(&quot;$&quot;\ * &quot;-&quot;??_);_(@_)"/>
  </numFmts>
  <fonts count="53" x14ac:knownFonts="1">
    <font>
      <sz val="11"/>
      <color theme="1"/>
      <name val="Calibri"/>
      <family val="2"/>
      <scheme val="minor"/>
    </font>
    <font>
      <sz val="11"/>
      <color theme="1"/>
      <name val="Calibri"/>
      <family val="2"/>
      <scheme val="minor"/>
    </font>
    <font>
      <b/>
      <sz val="9"/>
      <color theme="1"/>
      <name val="Calibri"/>
      <family val="2"/>
      <scheme val="minor"/>
    </font>
    <font>
      <sz val="11"/>
      <color rgb="FF000000"/>
      <name val="Calibri"/>
      <family val="2"/>
      <scheme val="minor"/>
    </font>
    <font>
      <sz val="10"/>
      <name val="Arial"/>
      <family val="2"/>
    </font>
    <font>
      <u/>
      <sz val="10"/>
      <color indexed="12"/>
      <name val="Arial"/>
      <family val="2"/>
    </font>
    <font>
      <sz val="11"/>
      <color indexed="8"/>
      <name val="Calibri"/>
      <family val="2"/>
    </font>
    <font>
      <sz val="11"/>
      <color indexed="9"/>
      <name val="Calibri"/>
      <family val="2"/>
    </font>
    <font>
      <sz val="11"/>
      <color indexed="17"/>
      <name val="Calibri"/>
      <family val="2"/>
    </font>
    <font>
      <b/>
      <sz val="11"/>
      <color indexed="9"/>
      <name val="Calibri"/>
      <family val="2"/>
    </font>
    <font>
      <sz val="11"/>
      <color indexed="52"/>
      <name val="Calibri"/>
      <family val="2"/>
    </font>
    <font>
      <b/>
      <sz val="11"/>
      <color indexed="52"/>
      <name val="Calibri"/>
      <family val="2"/>
    </font>
    <font>
      <b/>
      <sz val="11"/>
      <color indexed="6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1"/>
      <color indexed="8"/>
      <name val="Calibri"/>
      <family val="2"/>
    </font>
    <font>
      <b/>
      <sz val="15"/>
      <color indexed="62"/>
      <name val="Calibri"/>
      <family val="2"/>
    </font>
    <font>
      <b/>
      <sz val="13"/>
      <color indexed="62"/>
      <name val="Calibri"/>
      <family val="2"/>
    </font>
    <font>
      <b/>
      <sz val="18"/>
      <color indexed="62"/>
      <name val="Cambria"/>
      <family val="2"/>
    </font>
    <font>
      <u/>
      <sz val="11"/>
      <color theme="10"/>
      <name val="Calibri"/>
      <family val="2"/>
      <scheme val="minor"/>
    </font>
    <font>
      <b/>
      <sz val="11"/>
      <color indexed="56"/>
      <name val="Calibri"/>
      <family val="2"/>
    </font>
    <font>
      <b/>
      <sz val="18"/>
      <color indexed="56"/>
      <name val="Cambria"/>
      <family val="2"/>
    </font>
    <font>
      <b/>
      <sz val="15"/>
      <color indexed="56"/>
      <name val="Calibri"/>
      <family val="2"/>
    </font>
    <font>
      <b/>
      <sz val="13"/>
      <color indexed="56"/>
      <name val="Calibri"/>
      <family val="2"/>
    </font>
    <font>
      <u/>
      <sz val="10"/>
      <color theme="10"/>
      <name val="Arial"/>
      <family val="2"/>
    </font>
    <font>
      <u/>
      <sz val="11"/>
      <color theme="10"/>
      <name val="Calibri"/>
      <family val="2"/>
    </font>
    <font>
      <sz val="9"/>
      <name val="Calibri"/>
      <family val="2"/>
      <scheme val="minor"/>
    </font>
    <font>
      <b/>
      <sz val="9"/>
      <name val="Calibri"/>
      <family val="2"/>
      <scheme val="minor"/>
    </font>
    <font>
      <sz val="8"/>
      <color theme="1"/>
      <name val="Calibri"/>
      <family val="2"/>
      <scheme val="minor"/>
    </font>
    <font>
      <sz val="11"/>
      <color indexed="8"/>
      <name val="Calibri"/>
      <family val="2"/>
      <charset val="1"/>
    </font>
    <font>
      <u/>
      <sz val="6.6"/>
      <color theme="10"/>
      <name val="Calibri"/>
      <family val="2"/>
    </font>
    <font>
      <sz val="11"/>
      <color indexed="8"/>
      <name val="Calibri"/>
      <family val="2"/>
      <scheme val="minor"/>
    </font>
    <font>
      <sz val="10"/>
      <name val="Arial"/>
      <family val="2"/>
    </font>
    <font>
      <sz val="9"/>
      <name val="Calibri"/>
      <family val="2"/>
    </font>
    <font>
      <sz val="9"/>
      <name val="Arial Narrow"/>
      <family val="2"/>
    </font>
    <font>
      <b/>
      <sz val="9"/>
      <color indexed="81"/>
      <name val="Tahoma"/>
      <family val="2"/>
    </font>
    <font>
      <sz val="8"/>
      <name val="Calibri"/>
      <family val="2"/>
      <scheme val="minor"/>
    </font>
    <font>
      <sz val="12"/>
      <name val="Calibri"/>
      <family val="2"/>
      <scheme val="minor"/>
    </font>
    <font>
      <sz val="14"/>
      <name val="Calibri"/>
      <family val="2"/>
      <scheme val="minor"/>
    </font>
    <font>
      <sz val="9"/>
      <color theme="1"/>
      <name val="Calibri"/>
      <family val="2"/>
      <scheme val="minor"/>
    </font>
    <font>
      <sz val="9"/>
      <color theme="1" tint="4.9989318521683403E-2"/>
      <name val="Calibri"/>
      <family val="2"/>
      <scheme val="minor"/>
    </font>
    <font>
      <i/>
      <sz val="9"/>
      <color theme="1"/>
      <name val="Calibri"/>
      <family val="2"/>
      <scheme val="minor"/>
    </font>
    <font>
      <sz val="9"/>
      <color rgb="FF00B050"/>
      <name val="Arial"/>
      <family val="2"/>
    </font>
    <font>
      <sz val="9"/>
      <color rgb="FFFF0000"/>
      <name val="Arial"/>
      <family val="2"/>
    </font>
    <font>
      <sz val="9"/>
      <color rgb="FF92D050"/>
      <name val="Arial"/>
      <family val="2"/>
    </font>
    <font>
      <sz val="9"/>
      <color theme="1"/>
      <name val="Arial"/>
      <family val="2"/>
    </font>
    <font>
      <b/>
      <sz val="9"/>
      <color theme="1"/>
      <name val="Arial"/>
      <family val="2"/>
    </font>
    <font>
      <sz val="9"/>
      <color rgb="FFFF0000"/>
      <name val="Calibri"/>
      <family val="2"/>
      <scheme val="minor"/>
    </font>
    <font>
      <b/>
      <sz val="14"/>
      <color theme="1"/>
      <name val="Calibri"/>
      <family val="2"/>
      <scheme val="minor"/>
    </font>
  </fonts>
  <fills count="40">
    <fill>
      <patternFill patternType="none"/>
    </fill>
    <fill>
      <patternFill patternType="gray125"/>
    </fill>
    <fill>
      <patternFill patternType="solid">
        <fgColor indexed="9"/>
        <bgColor indexed="26"/>
      </patternFill>
    </fill>
    <fill>
      <patternFill patternType="solid">
        <fgColor indexed="47"/>
        <bgColor indexed="22"/>
      </patternFill>
    </fill>
    <fill>
      <patternFill patternType="solid">
        <fgColor indexed="43"/>
        <bgColor indexed="26"/>
      </patternFill>
    </fill>
    <fill>
      <patternFill patternType="solid">
        <fgColor indexed="27"/>
        <bgColor indexed="41"/>
      </patternFill>
    </fill>
    <fill>
      <patternFill patternType="solid">
        <fgColor indexed="22"/>
        <bgColor indexed="31"/>
      </patternFill>
    </fill>
    <fill>
      <patternFill patternType="solid">
        <fgColor indexed="29"/>
        <bgColor indexed="45"/>
      </patternFill>
    </fill>
    <fill>
      <patternFill patternType="solid">
        <fgColor indexed="44"/>
        <bgColor indexed="31"/>
      </patternFill>
    </fill>
    <fill>
      <patternFill patternType="solid">
        <fgColor indexed="49"/>
        <bgColor indexed="40"/>
      </patternFill>
    </fill>
    <fill>
      <patternFill patternType="solid">
        <fgColor indexed="42"/>
        <bgColor indexed="27"/>
      </patternFill>
    </fill>
    <fill>
      <patternFill patternType="solid">
        <fgColor indexed="26"/>
        <bgColor indexed="9"/>
      </patternFill>
    </fill>
    <fill>
      <patternFill patternType="solid">
        <fgColor indexed="55"/>
        <bgColor indexed="23"/>
      </patternFill>
    </fill>
    <fill>
      <patternFill patternType="solid">
        <fgColor indexed="10"/>
        <bgColor indexed="60"/>
      </patternFill>
    </fill>
    <fill>
      <patternFill patternType="solid">
        <fgColor indexed="57"/>
        <bgColor indexed="21"/>
      </patternFill>
    </fill>
    <fill>
      <patternFill patternType="solid">
        <fgColor indexed="54"/>
        <bgColor indexed="23"/>
      </patternFill>
    </fill>
    <fill>
      <patternFill patternType="solid">
        <fgColor indexed="53"/>
        <bgColor indexed="52"/>
      </patternFill>
    </fill>
    <fill>
      <patternFill patternType="solid">
        <fgColor indexed="45"/>
        <bgColor indexed="2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right/>
      <top/>
      <bottom style="medium">
        <color indexed="22"/>
      </bottom>
      <diagonal/>
    </border>
    <border>
      <left/>
      <right/>
      <top/>
      <bottom style="thin">
        <color indexed="49"/>
      </bottom>
      <diagonal/>
    </border>
    <border>
      <left/>
      <right/>
      <top style="thin">
        <color indexed="49"/>
      </top>
      <bottom style="double">
        <color indexed="49"/>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857">
    <xf numFmtId="0" fontId="0" fillId="0" borderId="0"/>
    <xf numFmtId="0" fontId="3" fillId="0" borderId="0"/>
    <xf numFmtId="44" fontId="1" fillId="0" borderId="0" applyFont="0" applyFill="0" applyBorder="0" applyAlignment="0" applyProtection="0"/>
    <xf numFmtId="44" fontId="1" fillId="0" borderId="0" applyFont="0" applyFill="0" applyBorder="0" applyAlignment="0" applyProtection="0"/>
    <xf numFmtId="0" fontId="4" fillId="0" borderId="0"/>
    <xf numFmtId="0" fontId="4" fillId="0" borderId="0"/>
    <xf numFmtId="0" fontId="4" fillId="0" borderId="0"/>
    <xf numFmtId="0" fontId="4" fillId="0" borderId="0"/>
    <xf numFmtId="0" fontId="5" fillId="0" borderId="0" applyNumberFormat="0" applyFill="0" applyBorder="0" applyAlignment="0" applyProtection="0">
      <alignment vertical="top"/>
      <protection locked="0"/>
    </xf>
    <xf numFmtId="0" fontId="6"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2" borderId="0" applyNumberFormat="0" applyBorder="0" applyAlignment="0" applyProtection="0"/>
    <xf numFmtId="0" fontId="6" fillId="5" borderId="0" applyNumberFormat="0" applyBorder="0" applyAlignment="0" applyProtection="0"/>
    <xf numFmtId="0" fontId="6" fillId="3"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7" fillId="9" borderId="0" applyNumberFormat="0" applyBorder="0" applyAlignment="0" applyProtection="0"/>
    <xf numFmtId="0" fontId="7" fillId="7"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9" borderId="0" applyNumberFormat="0" applyBorder="0" applyAlignment="0" applyProtection="0"/>
    <xf numFmtId="0" fontId="7" fillId="3" borderId="0" applyNumberFormat="0" applyBorder="0" applyAlignment="0" applyProtection="0"/>
    <xf numFmtId="0" fontId="8" fillId="10" borderId="0" applyNumberFormat="0" applyBorder="0" applyAlignment="0" applyProtection="0"/>
    <xf numFmtId="0" fontId="11" fillId="11" borderId="3" applyNumberFormat="0" applyAlignment="0" applyProtection="0"/>
    <xf numFmtId="0" fontId="9" fillId="12" borderId="4" applyNumberFormat="0" applyAlignment="0" applyProtection="0"/>
    <xf numFmtId="0" fontId="10" fillId="0" borderId="5" applyNumberFormat="0" applyFill="0" applyAlignment="0" applyProtection="0"/>
    <xf numFmtId="0" fontId="12" fillId="0" borderId="0" applyNumberFormat="0" applyFill="0" applyBorder="0" applyAlignment="0" applyProtection="0"/>
    <xf numFmtId="0" fontId="7" fillId="9"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9" borderId="0" applyNumberFormat="0" applyBorder="0" applyAlignment="0" applyProtection="0"/>
    <xf numFmtId="0" fontId="7" fillId="16" borderId="0" applyNumberFormat="0" applyBorder="0" applyAlignment="0" applyProtection="0"/>
    <xf numFmtId="0" fontId="13" fillId="3" borderId="3" applyNumberFormat="0" applyAlignment="0" applyProtection="0"/>
    <xf numFmtId="0" fontId="14" fillId="17" borderId="0" applyNumberFormat="0" applyBorder="0" applyAlignment="0" applyProtection="0"/>
    <xf numFmtId="0" fontId="15" fillId="4" borderId="0" applyNumberFormat="0" applyBorder="0" applyAlignment="0" applyProtection="0"/>
    <xf numFmtId="0" fontId="4" fillId="4" borderId="6" applyNumberFormat="0" applyAlignment="0" applyProtection="0"/>
    <xf numFmtId="0" fontId="16" fillId="11" borderId="7"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20" fillId="0" borderId="8" applyNumberFormat="0" applyFill="0" applyAlignment="0" applyProtection="0"/>
    <xf numFmtId="0" fontId="21" fillId="0" borderId="9" applyNumberFormat="0" applyFill="0" applyAlignment="0" applyProtection="0"/>
    <xf numFmtId="0" fontId="12" fillId="0" borderId="10" applyNumberFormat="0" applyFill="0" applyAlignment="0" applyProtection="0"/>
    <xf numFmtId="0" fontId="22" fillId="0" borderId="0" applyNumberFormat="0" applyFill="0" applyBorder="0" applyAlignment="0" applyProtection="0"/>
    <xf numFmtId="0" fontId="19" fillId="0" borderId="11" applyNumberFormat="0" applyFill="0" applyAlignment="0" applyProtection="0"/>
    <xf numFmtId="0" fontId="23" fillId="0" borderId="0" applyNumberForma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167"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7" fillId="28"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8" fillId="20" borderId="0" applyNumberFormat="0" applyBorder="0" applyAlignment="0" applyProtection="0"/>
    <xf numFmtId="0" fontId="11" fillId="32" borderId="3" applyNumberFormat="0" applyAlignment="0" applyProtection="0"/>
    <xf numFmtId="0" fontId="9" fillId="33" borderId="4" applyNumberFormat="0" applyAlignment="0" applyProtection="0"/>
    <xf numFmtId="0" fontId="24" fillId="0" borderId="0" applyNumberFormat="0" applyFill="0" applyBorder="0" applyAlignment="0" applyProtection="0"/>
    <xf numFmtId="0" fontId="7" fillId="34" borderId="0" applyNumberFormat="0" applyBorder="0" applyAlignment="0" applyProtection="0"/>
    <xf numFmtId="0" fontId="7" fillId="35" borderId="0" applyNumberFormat="0" applyBorder="0" applyAlignment="0" applyProtection="0"/>
    <xf numFmtId="0" fontId="7" fillId="36"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7" fillId="37" borderId="0" applyNumberFormat="0" applyBorder="0" applyAlignment="0" applyProtection="0"/>
    <xf numFmtId="0" fontId="13" fillId="23" borderId="3" applyNumberFormat="0" applyAlignment="0" applyProtection="0"/>
    <xf numFmtId="168" fontId="4" fillId="0" borderId="0" applyFont="0" applyFill="0" applyBorder="0" applyAlignment="0" applyProtection="0"/>
    <xf numFmtId="0" fontId="5" fillId="0" borderId="0" applyNumberFormat="0" applyFill="0" applyBorder="0" applyAlignment="0" applyProtection="0">
      <alignment vertical="top"/>
      <protection locked="0"/>
    </xf>
    <xf numFmtId="0" fontId="14" fillId="19" borderId="0" applyNumberFormat="0" applyBorder="0" applyAlignment="0" applyProtection="0"/>
    <xf numFmtId="0" fontId="15" fillId="38" borderId="0" applyNumberFormat="0" applyBorder="0" applyAlignment="0" applyProtection="0"/>
    <xf numFmtId="0" fontId="4" fillId="39" borderId="6" applyNumberFormat="0" applyFont="0" applyAlignment="0" applyProtection="0"/>
    <xf numFmtId="0" fontId="16" fillId="32" borderId="7" applyNumberFormat="0" applyAlignment="0" applyProtection="0"/>
    <xf numFmtId="0" fontId="25" fillId="0" borderId="0" applyNumberFormat="0" applyFill="0" applyBorder="0" applyAlignment="0" applyProtection="0"/>
    <xf numFmtId="0" fontId="26" fillId="0" borderId="12" applyNumberFormat="0" applyFill="0" applyAlignment="0" applyProtection="0"/>
    <xf numFmtId="0" fontId="27" fillId="0" borderId="13" applyNumberFormat="0" applyFill="0" applyAlignment="0" applyProtection="0"/>
    <xf numFmtId="0" fontId="24" fillId="0" borderId="14" applyNumberFormat="0" applyFill="0" applyAlignment="0" applyProtection="0"/>
    <xf numFmtId="0" fontId="19" fillId="0" borderId="15" applyNumberFormat="0" applyFill="0" applyAlignment="0" applyProtection="0"/>
    <xf numFmtId="0" fontId="4" fillId="39" borderId="6" applyNumberFormat="0" applyFont="0" applyAlignment="0" applyProtection="0"/>
    <xf numFmtId="168" fontId="4" fillId="0" borderId="0" applyFont="0" applyFill="0" applyBorder="0" applyAlignment="0" applyProtection="0"/>
    <xf numFmtId="0" fontId="28" fillId="0" borderId="0" applyNumberFormat="0" applyFill="0" applyBorder="0" applyAlignment="0" applyProtection="0">
      <alignment vertical="top"/>
      <protection locked="0"/>
    </xf>
    <xf numFmtId="0" fontId="28" fillId="0" borderId="0" applyNumberFormat="0" applyFill="0" applyBorder="0" applyAlignment="0" applyProtection="0"/>
    <xf numFmtId="0" fontId="19" fillId="0" borderId="11" applyNumberFormat="0" applyFill="0" applyAlignment="0" applyProtection="0"/>
    <xf numFmtId="0" fontId="29" fillId="0" borderId="0" applyNumberFormat="0" applyFill="0" applyBorder="0" applyAlignment="0" applyProtection="0">
      <alignment vertical="top"/>
      <protection locked="0"/>
    </xf>
    <xf numFmtId="0" fontId="11" fillId="32" borderId="3" applyNumberFormat="0" applyAlignment="0" applyProtection="0"/>
    <xf numFmtId="0" fontId="19" fillId="0" borderId="15" applyNumberFormat="0" applyFill="0" applyAlignment="0" applyProtection="0"/>
    <xf numFmtId="0" fontId="16" fillId="11" borderId="7" applyNumberFormat="0" applyAlignment="0" applyProtection="0"/>
    <xf numFmtId="0" fontId="4" fillId="39" borderId="6" applyNumberFormat="0" applyFont="0" applyAlignment="0" applyProtection="0"/>
    <xf numFmtId="0" fontId="11" fillId="11" borderId="3" applyNumberFormat="0" applyAlignment="0" applyProtection="0"/>
    <xf numFmtId="0" fontId="4" fillId="39" borderId="6" applyNumberFormat="0" applyFont="0" applyAlignment="0" applyProtection="0"/>
    <xf numFmtId="0" fontId="4" fillId="4" borderId="6" applyNumberFormat="0" applyAlignment="0" applyProtection="0"/>
    <xf numFmtId="0" fontId="13" fillId="23" borderId="3" applyNumberFormat="0" applyAlignment="0" applyProtection="0"/>
    <xf numFmtId="0" fontId="16" fillId="32" borderId="7" applyNumberFormat="0" applyAlignment="0" applyProtection="0"/>
    <xf numFmtId="0" fontId="13" fillId="3" borderId="3" applyNumberFormat="0" applyAlignment="0" applyProtection="0"/>
    <xf numFmtId="0" fontId="4" fillId="4" borderId="6" applyNumberFormat="0" applyAlignment="0" applyProtection="0"/>
    <xf numFmtId="0" fontId="13" fillId="3" borderId="3" applyNumberFormat="0" applyAlignment="0" applyProtection="0"/>
    <xf numFmtId="0" fontId="11" fillId="11" borderId="3" applyNumberFormat="0" applyAlignment="0" applyProtection="0"/>
    <xf numFmtId="0" fontId="16" fillId="11" borderId="7" applyNumberFormat="0" applyAlignment="0" applyProtection="0"/>
    <xf numFmtId="0" fontId="19" fillId="0" borderId="11" applyNumberFormat="0" applyFill="0" applyAlignment="0" applyProtection="0"/>
    <xf numFmtId="0" fontId="11" fillId="32" borderId="3" applyNumberFormat="0" applyAlignment="0" applyProtection="0"/>
    <xf numFmtId="0" fontId="13" fillId="23" borderId="3" applyNumberFormat="0" applyAlignment="0" applyProtection="0"/>
    <xf numFmtId="0" fontId="4" fillId="39" borderId="6" applyNumberFormat="0" applyFont="0" applyAlignment="0" applyProtection="0"/>
    <xf numFmtId="0" fontId="16" fillId="32" borderId="7" applyNumberFormat="0" applyAlignment="0" applyProtection="0"/>
    <xf numFmtId="0" fontId="19" fillId="0" borderId="15" applyNumberFormat="0" applyFill="0" applyAlignment="0" applyProtection="0"/>
    <xf numFmtId="0" fontId="4" fillId="39" borderId="6" applyNumberFormat="0" applyFont="0" applyAlignment="0" applyProtection="0"/>
    <xf numFmtId="0" fontId="11" fillId="11" borderId="3" applyNumberFormat="0" applyAlignment="0" applyProtection="0"/>
    <xf numFmtId="0" fontId="13" fillId="3" borderId="3" applyNumberFormat="0" applyAlignment="0" applyProtection="0"/>
    <xf numFmtId="0" fontId="4" fillId="4" borderId="6" applyNumberFormat="0" applyAlignment="0" applyProtection="0"/>
    <xf numFmtId="0" fontId="16" fillId="11" borderId="7" applyNumberFormat="0" applyAlignment="0" applyProtection="0"/>
    <xf numFmtId="0" fontId="19" fillId="0" borderId="11" applyNumberFormat="0" applyFill="0" applyAlignment="0" applyProtection="0"/>
    <xf numFmtId="0" fontId="11" fillId="32" borderId="3" applyNumberFormat="0" applyAlignment="0" applyProtection="0"/>
    <xf numFmtId="0" fontId="13" fillId="23" borderId="3" applyNumberFormat="0" applyAlignment="0" applyProtection="0"/>
    <xf numFmtId="0" fontId="4" fillId="39" borderId="6" applyNumberFormat="0" applyFont="0" applyAlignment="0" applyProtection="0"/>
    <xf numFmtId="0" fontId="16" fillId="32" borderId="7" applyNumberFormat="0" applyAlignment="0" applyProtection="0"/>
    <xf numFmtId="0" fontId="19" fillId="0" borderId="15" applyNumberFormat="0" applyFill="0" applyAlignment="0" applyProtection="0"/>
    <xf numFmtId="0" fontId="4" fillId="39" borderId="6" applyNumberFormat="0" applyFont="0" applyAlignment="0" applyProtection="0"/>
    <xf numFmtId="9" fontId="1" fillId="0" borderId="0" applyFont="0" applyFill="0" applyBorder="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33" fillId="0" borderId="0"/>
    <xf numFmtId="0" fontId="28"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43" fontId="4" fillId="0" borderId="0" applyFont="0" applyFill="0" applyBorder="0" applyAlignment="0" applyProtection="0"/>
    <xf numFmtId="43" fontId="4"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1" fillId="0" borderId="0"/>
    <xf numFmtId="0" fontId="33"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2" fillId="0" borderId="0"/>
    <xf numFmtId="0" fontId="4" fillId="0" borderId="0"/>
    <xf numFmtId="0" fontId="4" fillId="0" borderId="0"/>
    <xf numFmtId="0" fontId="1" fillId="0" borderId="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164" fontId="1" fillId="0" borderId="0" applyFont="0" applyFill="0" applyBorder="0" applyAlignment="0" applyProtection="0"/>
    <xf numFmtId="0" fontId="36" fillId="0" borderId="0"/>
    <xf numFmtId="44" fontId="1" fillId="0" borderId="0" applyFont="0" applyFill="0" applyBorder="0" applyAlignment="0" applyProtection="0"/>
  </cellStyleXfs>
  <cellXfs count="211">
    <xf numFmtId="0" fontId="0" fillId="0" borderId="0" xfId="0"/>
    <xf numFmtId="0" fontId="30" fillId="0" borderId="1" xfId="0" applyFont="1" applyFill="1" applyBorder="1" applyAlignment="1">
      <alignment horizontal="center" vertical="center" wrapText="1"/>
    </xf>
    <xf numFmtId="0" fontId="30" fillId="0" borderId="1" xfId="0" applyFont="1" applyFill="1" applyBorder="1" applyAlignment="1">
      <alignment vertical="center" wrapText="1"/>
    </xf>
    <xf numFmtId="9" fontId="30" fillId="0" borderId="1" xfId="147" applyFont="1" applyFill="1" applyBorder="1" applyAlignment="1" applyProtection="1">
      <alignment horizontal="center" vertical="center" wrapText="1"/>
    </xf>
    <xf numFmtId="9" fontId="30" fillId="0" borderId="40" xfId="147" applyFont="1" applyFill="1" applyBorder="1" applyAlignment="1" applyProtection="1">
      <alignment horizontal="center" vertical="center" wrapText="1"/>
    </xf>
    <xf numFmtId="0" fontId="37" fillId="0" borderId="0" xfId="0" applyFont="1" applyFill="1" applyAlignment="1">
      <alignment horizontal="center" vertical="center" wrapText="1"/>
    </xf>
    <xf numFmtId="9" fontId="30" fillId="0" borderId="2" xfId="147" applyFont="1" applyFill="1" applyBorder="1" applyAlignment="1" applyProtection="1">
      <alignment horizontal="center" vertical="center" wrapText="1"/>
    </xf>
    <xf numFmtId="0" fontId="30" fillId="0" borderId="1" xfId="0" applyFont="1" applyFill="1" applyBorder="1" applyAlignment="1">
      <alignment vertical="top" wrapText="1"/>
    </xf>
    <xf numFmtId="0" fontId="30" fillId="0" borderId="0" xfId="0" applyFont="1" applyFill="1" applyBorder="1" applyAlignment="1">
      <alignment vertical="center" wrapText="1"/>
    </xf>
    <xf numFmtId="0" fontId="30" fillId="0" borderId="0" xfId="0"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0" fontId="30" fillId="0" borderId="22" xfId="0" applyFont="1" applyFill="1" applyBorder="1" applyAlignment="1">
      <alignment horizontal="center" vertical="center"/>
    </xf>
    <xf numFmtId="0" fontId="30" fillId="0" borderId="23" xfId="0" applyFont="1" applyFill="1" applyBorder="1" applyAlignment="1">
      <alignment horizontal="center" vertical="center"/>
    </xf>
    <xf numFmtId="0" fontId="30" fillId="0" borderId="0" xfId="0" applyFont="1" applyFill="1"/>
    <xf numFmtId="0" fontId="30" fillId="0" borderId="0" xfId="0" applyFont="1" applyFill="1" applyBorder="1" applyAlignment="1">
      <alignment wrapText="1"/>
    </xf>
    <xf numFmtId="0" fontId="30" fillId="0" borderId="1" xfId="0" applyFont="1" applyFill="1" applyBorder="1" applyAlignment="1">
      <alignment wrapText="1"/>
    </xf>
    <xf numFmtId="0" fontId="31" fillId="0" borderId="0" xfId="0" applyFont="1" applyFill="1" applyBorder="1" applyAlignment="1">
      <alignment horizontal="center" vertical="center" wrapText="1"/>
    </xf>
    <xf numFmtId="0" fontId="31" fillId="0" borderId="19" xfId="0" applyFont="1" applyFill="1" applyBorder="1" applyAlignment="1">
      <alignment horizontal="center" vertical="center"/>
    </xf>
    <xf numFmtId="0" fontId="31" fillId="0" borderId="20" xfId="0" applyFont="1" applyFill="1" applyBorder="1" applyAlignment="1">
      <alignment horizontal="center" vertical="center"/>
    </xf>
    <xf numFmtId="0" fontId="31" fillId="0" borderId="28" xfId="0" applyFont="1" applyFill="1" applyBorder="1" applyAlignment="1">
      <alignment horizontal="center" vertical="center"/>
    </xf>
    <xf numFmtId="0" fontId="30" fillId="0" borderId="0" xfId="0" applyFont="1" applyFill="1" applyBorder="1"/>
    <xf numFmtId="0" fontId="30" fillId="0" borderId="0" xfId="0" applyFont="1" applyFill="1" applyBorder="1" applyAlignment="1">
      <alignment horizontal="center" wrapText="1"/>
    </xf>
    <xf numFmtId="10" fontId="30" fillId="0" borderId="16" xfId="0" applyNumberFormat="1" applyFont="1" applyFill="1" applyBorder="1" applyAlignment="1">
      <alignment horizontal="justify" vertical="center"/>
    </xf>
    <xf numFmtId="169" fontId="30" fillId="0" borderId="17" xfId="0" applyNumberFormat="1" applyFont="1" applyFill="1" applyBorder="1" applyAlignment="1">
      <alignment horizontal="justify" vertical="center"/>
    </xf>
    <xf numFmtId="0" fontId="30" fillId="0" borderId="0" xfId="0" applyFont="1" applyFill="1" applyBorder="1" applyAlignment="1">
      <alignment horizontal="left" wrapText="1"/>
    </xf>
    <xf numFmtId="0" fontId="30" fillId="0" borderId="1" xfId="0" applyFont="1" applyFill="1" applyBorder="1" applyAlignment="1">
      <alignment horizontal="center" wrapText="1"/>
    </xf>
    <xf numFmtId="10" fontId="30" fillId="0" borderId="18" xfId="0" applyNumberFormat="1" applyFont="1" applyFill="1" applyBorder="1" applyAlignment="1">
      <alignment horizontal="justify" vertical="center"/>
    </xf>
    <xf numFmtId="10" fontId="30" fillId="0" borderId="1" xfId="0" applyNumberFormat="1" applyFont="1" applyFill="1" applyBorder="1" applyAlignment="1">
      <alignment horizontal="justify" vertical="center"/>
    </xf>
    <xf numFmtId="10" fontId="30" fillId="0" borderId="21" xfId="147" applyNumberFormat="1" applyFont="1" applyFill="1" applyBorder="1" applyAlignment="1">
      <alignment horizontal="justify" vertical="center"/>
    </xf>
    <xf numFmtId="9" fontId="30" fillId="0" borderId="2" xfId="0" applyNumberFormat="1" applyFont="1" applyFill="1" applyBorder="1" applyAlignment="1">
      <alignment horizontal="justify" vertical="center"/>
    </xf>
    <xf numFmtId="0" fontId="31" fillId="0" borderId="30" xfId="0" applyFont="1" applyFill="1" applyBorder="1" applyAlignment="1">
      <alignment horizontal="center" vertical="center" wrapText="1"/>
    </xf>
    <xf numFmtId="0" fontId="31" fillId="0" borderId="31" xfId="0" applyFont="1" applyFill="1" applyBorder="1" applyAlignment="1">
      <alignment horizontal="center" vertical="center" wrapText="1"/>
    </xf>
    <xf numFmtId="14" fontId="31" fillId="0" borderId="31" xfId="0" applyNumberFormat="1" applyFont="1" applyFill="1" applyBorder="1" applyAlignment="1">
      <alignment horizontal="center" vertical="center" wrapText="1"/>
    </xf>
    <xf numFmtId="0" fontId="31" fillId="0" borderId="36" xfId="0" applyFont="1" applyFill="1" applyBorder="1" applyAlignment="1">
      <alignment horizontal="center" vertical="center" wrapText="1"/>
    </xf>
    <xf numFmtId="0" fontId="31" fillId="0" borderId="41" xfId="0" applyFont="1" applyFill="1" applyBorder="1" applyAlignment="1">
      <alignment horizontal="center" vertical="center" wrapText="1"/>
    </xf>
    <xf numFmtId="0" fontId="31" fillId="0" borderId="32" xfId="0" applyFont="1" applyFill="1" applyBorder="1" applyAlignment="1">
      <alignment horizontal="center" vertical="center" wrapText="1"/>
    </xf>
    <xf numFmtId="0" fontId="30" fillId="0" borderId="0" xfId="0" applyFont="1" applyFill="1" applyBorder="1" applyAlignment="1">
      <alignment horizontal="left" vertical="center" wrapText="1"/>
    </xf>
    <xf numFmtId="0" fontId="31" fillId="0" borderId="1" xfId="0" applyFont="1" applyFill="1" applyBorder="1" applyAlignment="1">
      <alignment horizontal="center" vertical="center" wrapText="1"/>
    </xf>
    <xf numFmtId="0" fontId="31" fillId="0" borderId="29" xfId="0" applyFont="1" applyFill="1" applyBorder="1" applyAlignment="1">
      <alignment horizontal="center" vertical="center" wrapText="1"/>
    </xf>
    <xf numFmtId="0" fontId="31" fillId="0" borderId="24" xfId="0" applyFont="1" applyFill="1" applyBorder="1" applyAlignment="1">
      <alignment horizontal="center" vertical="center" wrapText="1"/>
    </xf>
    <xf numFmtId="14" fontId="31" fillId="0" borderId="24" xfId="0" applyNumberFormat="1"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7" xfId="0" applyFont="1" applyFill="1" applyBorder="1" applyAlignment="1">
      <alignment horizontal="center" vertical="center" wrapText="1"/>
    </xf>
    <xf numFmtId="0" fontId="31" fillId="0" borderId="38" xfId="0" applyFont="1" applyFill="1" applyBorder="1" applyAlignment="1">
      <alignment horizontal="center" vertical="center" wrapText="1"/>
    </xf>
    <xf numFmtId="14" fontId="31" fillId="0" borderId="38" xfId="0" applyNumberFormat="1" applyFont="1" applyFill="1" applyBorder="1" applyAlignment="1">
      <alignment horizontal="center" vertical="center" wrapText="1"/>
    </xf>
    <xf numFmtId="0" fontId="31" fillId="0" borderId="42" xfId="0" applyFont="1" applyFill="1" applyBorder="1" applyAlignment="1">
      <alignment horizontal="center" vertical="center" wrapText="1"/>
    </xf>
    <xf numFmtId="0" fontId="31" fillId="0" borderId="39" xfId="0" applyFont="1" applyFill="1" applyBorder="1" applyAlignment="1">
      <alignment horizontal="center" vertical="center" wrapText="1"/>
    </xf>
    <xf numFmtId="0" fontId="30" fillId="0" borderId="18" xfId="0" applyFont="1" applyFill="1" applyBorder="1" applyAlignment="1">
      <alignment vertical="center" wrapText="1"/>
    </xf>
    <xf numFmtId="14" fontId="30" fillId="0" borderId="1" xfId="0" applyNumberFormat="1" applyFont="1" applyFill="1" applyBorder="1" applyAlignment="1">
      <alignment horizontal="center" vertical="center" wrapText="1"/>
    </xf>
    <xf numFmtId="9" fontId="30" fillId="0" borderId="1" xfId="0" applyNumberFormat="1" applyFont="1" applyFill="1" applyBorder="1" applyAlignment="1">
      <alignment horizontal="center" vertical="center" wrapText="1"/>
    </xf>
    <xf numFmtId="9" fontId="30" fillId="0" borderId="1" xfId="147" applyFont="1" applyFill="1" applyBorder="1" applyAlignment="1">
      <alignment horizontal="center" vertical="center" wrapText="1"/>
    </xf>
    <xf numFmtId="0" fontId="30" fillId="0" borderId="1" xfId="0" applyFont="1" applyFill="1" applyBorder="1" applyAlignment="1" applyProtection="1">
      <alignment horizontal="center" vertical="center" wrapText="1"/>
      <protection locked="0"/>
    </xf>
    <xf numFmtId="0" fontId="30" fillId="0" borderId="1" xfId="0" applyFont="1" applyFill="1" applyBorder="1" applyAlignment="1">
      <alignment horizontal="justify" vertical="center" wrapText="1"/>
    </xf>
    <xf numFmtId="14" fontId="30" fillId="0" borderId="17" xfId="0" applyNumberFormat="1" applyFont="1" applyFill="1" applyBorder="1" applyAlignment="1">
      <alignment horizontal="center" vertical="center" wrapText="1"/>
    </xf>
    <xf numFmtId="9" fontId="30" fillId="0" borderId="17" xfId="147"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17" xfId="0" applyFont="1" applyFill="1" applyBorder="1" applyAlignment="1">
      <alignment horizontal="center" vertical="center" wrapText="1"/>
    </xf>
    <xf numFmtId="10" fontId="30" fillId="0" borderId="1" xfId="0" applyNumberFormat="1" applyFont="1" applyFill="1" applyBorder="1" applyAlignment="1">
      <alignment horizontal="center" vertical="center" wrapText="1"/>
    </xf>
    <xf numFmtId="0" fontId="30" fillId="0" borderId="38" xfId="0" applyFont="1" applyFill="1" applyBorder="1" applyAlignment="1">
      <alignment horizontal="center" vertical="center" wrapText="1"/>
    </xf>
    <xf numFmtId="0" fontId="30" fillId="0" borderId="0" xfId="0" applyFont="1" applyFill="1" applyBorder="1" applyAlignment="1">
      <alignment horizontal="justify" vertical="center" wrapText="1"/>
    </xf>
    <xf numFmtId="0" fontId="40" fillId="0" borderId="1" xfId="0" applyFont="1" applyFill="1" applyBorder="1" applyAlignment="1">
      <alignment horizontal="center" vertical="center" wrapText="1"/>
    </xf>
    <xf numFmtId="1" fontId="30" fillId="0" borderId="1" xfId="0" applyNumberFormat="1" applyFont="1" applyFill="1" applyBorder="1" applyAlignment="1">
      <alignment horizontal="center" vertical="center" wrapText="1"/>
    </xf>
    <xf numFmtId="1" fontId="30" fillId="0" borderId="1" xfId="147" applyNumberFormat="1" applyFont="1" applyFill="1" applyBorder="1" applyAlignment="1">
      <alignment horizontal="center" vertical="center" wrapText="1"/>
    </xf>
    <xf numFmtId="0" fontId="30" fillId="0" borderId="18" xfId="0" applyFont="1" applyFill="1" applyBorder="1" applyAlignment="1">
      <alignment horizontal="center" vertical="center" wrapText="1"/>
    </xf>
    <xf numFmtId="164" fontId="30" fillId="0" borderId="1" xfId="1854" applyNumberFormat="1" applyFont="1" applyFill="1" applyBorder="1" applyAlignment="1">
      <alignment horizontal="center" vertical="center" wrapText="1"/>
    </xf>
    <xf numFmtId="0" fontId="30" fillId="0" borderId="1" xfId="0" applyFont="1" applyFill="1" applyBorder="1" applyAlignment="1">
      <alignment horizontal="justify" vertical="top" wrapText="1"/>
    </xf>
    <xf numFmtId="0" fontId="30" fillId="0" borderId="1" xfId="0" applyFont="1" applyFill="1" applyBorder="1" applyAlignment="1">
      <alignment horizontal="left" vertical="center" wrapText="1" indent="1"/>
    </xf>
    <xf numFmtId="14" fontId="30" fillId="0" borderId="1" xfId="0" applyNumberFormat="1" applyFont="1" applyFill="1" applyBorder="1" applyAlignment="1">
      <alignment horizontal="left" vertical="center" wrapText="1" indent="1"/>
    </xf>
    <xf numFmtId="9" fontId="30" fillId="0" borderId="1" xfId="0" applyNumberFormat="1" applyFont="1" applyFill="1" applyBorder="1" applyAlignment="1">
      <alignment horizontal="left" vertical="center" wrapText="1" indent="1"/>
    </xf>
    <xf numFmtId="1" fontId="30" fillId="0" borderId="1" xfId="0" applyNumberFormat="1" applyFont="1" applyFill="1" applyBorder="1" applyAlignment="1">
      <alignment horizontal="left" vertical="center" wrapText="1" indent="1"/>
    </xf>
    <xf numFmtId="0" fontId="31" fillId="0" borderId="33" xfId="0" applyFont="1" applyFill="1" applyBorder="1" applyAlignment="1">
      <alignment horizontal="center" wrapText="1"/>
    </xf>
    <xf numFmtId="0" fontId="31" fillId="0" borderId="35" xfId="0" applyFont="1" applyFill="1" applyBorder="1" applyAlignment="1">
      <alignment horizontal="center" wrapText="1"/>
    </xf>
    <xf numFmtId="0" fontId="31" fillId="0" borderId="34" xfId="0" applyFont="1" applyFill="1" applyBorder="1" applyAlignment="1">
      <alignment horizontal="center" wrapText="1"/>
    </xf>
    <xf numFmtId="0" fontId="30" fillId="0" borderId="35" xfId="0" applyFont="1" applyFill="1" applyBorder="1" applyAlignment="1">
      <alignment horizontal="center" wrapText="1"/>
    </xf>
    <xf numFmtId="0" fontId="31" fillId="0" borderId="35" xfId="0" applyFont="1" applyFill="1" applyBorder="1" applyAlignment="1">
      <alignment horizontal="center" vertical="center" wrapText="1"/>
    </xf>
    <xf numFmtId="0" fontId="31" fillId="0" borderId="34" xfId="0" applyFont="1" applyFill="1" applyBorder="1" applyAlignment="1">
      <alignment horizontal="center" vertical="center" wrapText="1"/>
    </xf>
    <xf numFmtId="0" fontId="46" fillId="0" borderId="1" xfId="0" applyFont="1" applyFill="1" applyBorder="1" applyAlignment="1">
      <alignment horizontal="center" vertical="center" wrapText="1"/>
    </xf>
    <xf numFmtId="1" fontId="46" fillId="0" borderId="1" xfId="0" applyNumberFormat="1" applyFont="1" applyFill="1" applyBorder="1" applyAlignment="1">
      <alignment horizontal="center" vertical="center" wrapText="1"/>
    </xf>
    <xf numFmtId="0" fontId="47"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49" fillId="0" borderId="18" xfId="0" applyFont="1" applyFill="1" applyBorder="1" applyAlignment="1">
      <alignment horizontal="center" vertical="center" wrapText="1"/>
    </xf>
    <xf numFmtId="0" fontId="49" fillId="0" borderId="1" xfId="0" applyFont="1" applyFill="1" applyBorder="1" applyAlignment="1">
      <alignment vertical="center" wrapText="1"/>
    </xf>
    <xf numFmtId="0" fontId="49" fillId="0" borderId="1" xfId="0" applyFont="1" applyFill="1" applyBorder="1" applyAlignment="1">
      <alignment horizontal="justify" vertical="top" wrapText="1"/>
    </xf>
    <xf numFmtId="14" fontId="49" fillId="0" borderId="1" xfId="0" applyNumberFormat="1" applyFont="1" applyFill="1" applyBorder="1" applyAlignment="1">
      <alignment horizontal="center" vertical="center" wrapText="1"/>
    </xf>
    <xf numFmtId="0" fontId="49" fillId="0" borderId="1" xfId="0" applyFont="1" applyFill="1" applyBorder="1" applyAlignment="1">
      <alignment horizontal="center" vertical="center" wrapText="1"/>
    </xf>
    <xf numFmtId="9" fontId="49" fillId="0" borderId="1" xfId="147" applyFont="1" applyFill="1" applyBorder="1" applyAlignment="1">
      <alignment horizontal="center" vertical="center" wrapText="1"/>
    </xf>
    <xf numFmtId="0" fontId="43" fillId="0" borderId="1" xfId="0" applyFont="1" applyFill="1" applyBorder="1" applyAlignment="1">
      <alignment wrapText="1"/>
    </xf>
    <xf numFmtId="0" fontId="49" fillId="0" borderId="1" xfId="0" applyFont="1" applyFill="1" applyBorder="1" applyAlignment="1">
      <alignment horizontal="justify" vertical="center" wrapText="1"/>
    </xf>
    <xf numFmtId="9" fontId="49" fillId="0" borderId="1" xfId="0" applyNumberFormat="1" applyFont="1" applyFill="1" applyBorder="1" applyAlignment="1">
      <alignment horizontal="center" vertical="center" wrapText="1"/>
    </xf>
    <xf numFmtId="0" fontId="49" fillId="0" borderId="40" xfId="0" applyFont="1" applyFill="1" applyBorder="1" applyAlignment="1">
      <alignment horizontal="center" vertical="center" wrapText="1"/>
    </xf>
    <xf numFmtId="1" fontId="49" fillId="0" borderId="1" xfId="0" applyNumberFormat="1" applyFont="1" applyFill="1" applyBorder="1" applyAlignment="1">
      <alignment horizontal="center" vertical="center" wrapText="1"/>
    </xf>
    <xf numFmtId="9" fontId="49" fillId="0" borderId="1" xfId="147" applyNumberFormat="1" applyFont="1" applyFill="1" applyBorder="1" applyAlignment="1">
      <alignment horizontal="center" vertical="center" wrapText="1"/>
    </xf>
    <xf numFmtId="0" fontId="50" fillId="0" borderId="1" xfId="0" applyFont="1" applyFill="1" applyBorder="1" applyAlignment="1">
      <alignment horizontal="justify" vertical="center" wrapText="1"/>
    </xf>
    <xf numFmtId="0" fontId="43" fillId="0" borderId="31" xfId="0" applyFont="1" applyFill="1" applyBorder="1" applyAlignment="1">
      <alignment vertical="center" wrapText="1"/>
    </xf>
    <xf numFmtId="0" fontId="43" fillId="0" borderId="31" xfId="0" applyFont="1" applyFill="1" applyBorder="1" applyAlignment="1">
      <alignment horizontal="center" vertical="center" wrapText="1"/>
    </xf>
    <xf numFmtId="0" fontId="43" fillId="0" borderId="31" xfId="0" applyFont="1" applyFill="1" applyBorder="1" applyAlignment="1">
      <alignment horizontal="justify" vertical="center" wrapText="1"/>
    </xf>
    <xf numFmtId="0" fontId="43" fillId="0" borderId="31" xfId="0" applyFont="1" applyFill="1" applyBorder="1" applyAlignment="1">
      <alignment wrapText="1"/>
    </xf>
    <xf numFmtId="0" fontId="43" fillId="0" borderId="38" xfId="0" applyFont="1" applyFill="1" applyBorder="1" applyAlignment="1">
      <alignment horizontal="center" vertical="center" wrapText="1"/>
    </xf>
    <xf numFmtId="9" fontId="30" fillId="0" borderId="31" xfId="147" applyFont="1" applyFill="1" applyBorder="1" applyAlignment="1" applyProtection="1">
      <alignment horizontal="center" vertical="center" wrapText="1"/>
    </xf>
    <xf numFmtId="9" fontId="30" fillId="0" borderId="32" xfId="147" applyFont="1" applyFill="1" applyBorder="1" applyAlignment="1" applyProtection="1">
      <alignment horizontal="center" vertical="center" wrapText="1"/>
    </xf>
    <xf numFmtId="0" fontId="43" fillId="0" borderId="31" xfId="0" applyFont="1" applyFill="1" applyBorder="1" applyAlignment="1">
      <alignment horizontal="justify" vertical="top" wrapText="1"/>
    </xf>
    <xf numFmtId="0" fontId="43" fillId="0" borderId="38" xfId="0" applyFont="1" applyFill="1" applyBorder="1" applyAlignment="1">
      <alignment wrapText="1"/>
    </xf>
    <xf numFmtId="9" fontId="30" fillId="0" borderId="38" xfId="147" applyFont="1" applyFill="1" applyBorder="1" applyAlignment="1" applyProtection="1">
      <alignment horizontal="center" vertical="center" wrapText="1"/>
    </xf>
    <xf numFmtId="9" fontId="30" fillId="0" borderId="39" xfId="147" applyFont="1" applyFill="1" applyBorder="1" applyAlignment="1" applyProtection="1">
      <alignment horizontal="center" vertical="center" wrapText="1"/>
    </xf>
    <xf numFmtId="0" fontId="43" fillId="0" borderId="18" xfId="0" applyFont="1" applyFill="1" applyBorder="1" applyAlignment="1">
      <alignment horizontal="center" vertical="center" wrapText="1"/>
    </xf>
    <xf numFmtId="0" fontId="43" fillId="0" borderId="1" xfId="0" applyFont="1" applyFill="1" applyBorder="1" applyAlignment="1">
      <alignment vertical="center" wrapText="1"/>
    </xf>
    <xf numFmtId="0" fontId="43" fillId="0" borderId="1" xfId="0" applyFont="1" applyFill="1" applyBorder="1" applyAlignment="1">
      <alignment horizontal="center" vertical="center" wrapText="1"/>
    </xf>
    <xf numFmtId="14" fontId="43" fillId="0" borderId="1" xfId="0" applyNumberFormat="1" applyFont="1" applyFill="1" applyBorder="1" applyAlignment="1">
      <alignment horizontal="center" vertical="center" wrapText="1"/>
    </xf>
    <xf numFmtId="9" fontId="43" fillId="0" borderId="1" xfId="147" applyFont="1" applyFill="1" applyBorder="1" applyAlignment="1">
      <alignment horizontal="center" vertical="center" wrapText="1"/>
    </xf>
    <xf numFmtId="3" fontId="43" fillId="0" borderId="1" xfId="0" applyNumberFormat="1" applyFont="1" applyFill="1" applyBorder="1" applyAlignment="1">
      <alignment horizontal="center" vertical="center" wrapText="1"/>
    </xf>
    <xf numFmtId="9" fontId="43" fillId="0" borderId="1" xfId="0" applyNumberFormat="1" applyFont="1" applyFill="1" applyBorder="1" applyAlignment="1">
      <alignment horizontal="center" vertical="center" wrapText="1"/>
    </xf>
    <xf numFmtId="0" fontId="31" fillId="0" borderId="31" xfId="0" applyFont="1" applyFill="1" applyBorder="1" applyAlignment="1">
      <alignment horizontal="justify" vertical="center" wrapText="1"/>
    </xf>
    <xf numFmtId="0" fontId="31" fillId="0" borderId="24" xfId="0" applyFont="1" applyFill="1" applyBorder="1" applyAlignment="1">
      <alignment horizontal="justify" vertical="center" wrapText="1"/>
    </xf>
    <xf numFmtId="0" fontId="43" fillId="0" borderId="1" xfId="0" applyFont="1" applyFill="1" applyBorder="1" applyAlignment="1">
      <alignment horizontal="justify" vertical="center" wrapText="1"/>
    </xf>
    <xf numFmtId="0" fontId="31" fillId="0" borderId="0" xfId="0" applyFont="1" applyFill="1" applyBorder="1" applyAlignment="1">
      <alignment horizontal="justify" vertical="center" wrapText="1"/>
    </xf>
    <xf numFmtId="0" fontId="43" fillId="0" borderId="1" xfId="0" applyFont="1" applyFill="1" applyBorder="1" applyAlignment="1">
      <alignment horizontal="justify" vertical="top" wrapText="1"/>
    </xf>
    <xf numFmtId="0" fontId="30" fillId="0" borderId="0" xfId="0" applyFont="1" applyFill="1" applyBorder="1" applyAlignment="1">
      <alignment horizontal="justify" wrapText="1"/>
    </xf>
    <xf numFmtId="9" fontId="30" fillId="0" borderId="1" xfId="0" applyNumberFormat="1" applyFont="1" applyFill="1" applyBorder="1" applyAlignment="1">
      <alignment horizontal="justify" vertical="center" wrapText="1"/>
    </xf>
    <xf numFmtId="1" fontId="30" fillId="0" borderId="1" xfId="0" applyNumberFormat="1" applyFont="1" applyFill="1" applyBorder="1" applyAlignment="1">
      <alignment horizontal="justify" vertical="center" wrapText="1"/>
    </xf>
    <xf numFmtId="9" fontId="49" fillId="0" borderId="1" xfId="0" applyNumberFormat="1" applyFont="1" applyFill="1" applyBorder="1" applyAlignment="1">
      <alignment horizontal="justify" vertical="center" wrapText="1"/>
    </xf>
    <xf numFmtId="0" fontId="30" fillId="0" borderId="25" xfId="0" applyFont="1" applyFill="1" applyBorder="1" applyAlignment="1">
      <alignment horizontal="justify" vertical="center"/>
    </xf>
    <xf numFmtId="0" fontId="30" fillId="0" borderId="26" xfId="0" applyFont="1" applyFill="1" applyBorder="1" applyAlignment="1">
      <alignment horizontal="justify" vertical="center"/>
    </xf>
    <xf numFmtId="0" fontId="30" fillId="0" borderId="27" xfId="0" applyFont="1" applyFill="1" applyBorder="1" applyAlignment="1">
      <alignment horizontal="justify" vertical="center"/>
    </xf>
    <xf numFmtId="0" fontId="30" fillId="0" borderId="1" xfId="147" applyNumberFormat="1" applyFont="1" applyFill="1" applyBorder="1" applyAlignment="1">
      <alignment horizontal="center" vertical="center" wrapText="1"/>
    </xf>
    <xf numFmtId="0" fontId="30" fillId="0" borderId="1" xfId="0" applyNumberFormat="1" applyFont="1" applyFill="1" applyBorder="1" applyAlignment="1">
      <alignment vertical="center" wrapText="1"/>
    </xf>
    <xf numFmtId="0" fontId="30" fillId="0" borderId="1" xfId="0" applyNumberFormat="1" applyFont="1" applyFill="1" applyBorder="1" applyAlignment="1">
      <alignment horizontal="center" vertical="center" wrapText="1"/>
    </xf>
    <xf numFmtId="0" fontId="30" fillId="0" borderId="1" xfId="0" applyNumberFormat="1" applyFont="1" applyFill="1" applyBorder="1" applyAlignment="1">
      <alignment horizontal="left" vertical="center" wrapText="1"/>
    </xf>
    <xf numFmtId="1" fontId="30" fillId="0" borderId="1" xfId="0" applyNumberFormat="1" applyFont="1" applyFill="1" applyBorder="1" applyAlignment="1">
      <alignment horizontal="left" vertical="center" wrapText="1"/>
    </xf>
    <xf numFmtId="0" fontId="30" fillId="0" borderId="2" xfId="0" applyFont="1" applyFill="1" applyBorder="1" applyAlignment="1">
      <alignment wrapText="1"/>
    </xf>
    <xf numFmtId="0" fontId="38" fillId="0" borderId="1" xfId="0" applyFont="1" applyFill="1" applyBorder="1" applyAlignment="1">
      <alignment horizontal="justify" vertical="center" wrapText="1"/>
    </xf>
    <xf numFmtId="14" fontId="38" fillId="0" borderId="1" xfId="0" applyNumberFormat="1" applyFont="1" applyFill="1" applyBorder="1" applyAlignment="1">
      <alignment horizontal="center" vertical="center" wrapText="1"/>
    </xf>
    <xf numFmtId="0" fontId="38" fillId="0" borderId="1" xfId="0" applyFont="1" applyFill="1" applyBorder="1" applyAlignment="1">
      <alignment horizontal="center" vertical="center" wrapText="1"/>
    </xf>
    <xf numFmtId="0" fontId="38" fillId="0" borderId="1" xfId="0" applyNumberFormat="1" applyFont="1" applyFill="1" applyBorder="1" applyAlignment="1">
      <alignment horizontal="center" vertical="center" wrapText="1"/>
    </xf>
    <xf numFmtId="9" fontId="38" fillId="0" borderId="1" xfId="0" applyNumberFormat="1" applyFont="1" applyFill="1" applyBorder="1" applyAlignment="1">
      <alignment horizontal="center" vertical="center" wrapText="1"/>
    </xf>
    <xf numFmtId="9" fontId="38" fillId="0" borderId="1" xfId="147" applyFont="1" applyFill="1" applyBorder="1" applyAlignment="1">
      <alignment horizontal="center" vertical="center" wrapText="1"/>
    </xf>
    <xf numFmtId="0" fontId="38" fillId="0" borderId="1" xfId="0" applyFont="1" applyFill="1" applyBorder="1" applyAlignment="1">
      <alignment horizontal="left" vertical="center" wrapText="1"/>
    </xf>
    <xf numFmtId="0" fontId="38" fillId="0" borderId="0" xfId="0" applyFont="1" applyFill="1" applyBorder="1" applyAlignment="1">
      <alignment horizontal="center" vertical="center" wrapText="1"/>
    </xf>
    <xf numFmtId="9" fontId="38" fillId="0" borderId="17" xfId="147" applyFont="1" applyFill="1" applyBorder="1" applyAlignment="1" applyProtection="1">
      <alignment horizontal="center" vertical="center" wrapText="1"/>
    </xf>
    <xf numFmtId="0" fontId="38" fillId="0" borderId="1" xfId="0" applyFont="1" applyFill="1" applyBorder="1" applyAlignment="1">
      <alignment vertical="center" wrapText="1"/>
    </xf>
    <xf numFmtId="170" fontId="38" fillId="0" borderId="1" xfId="0" applyNumberFormat="1" applyFont="1" applyFill="1" applyBorder="1" applyAlignment="1">
      <alignment horizontal="center" vertical="center" wrapText="1"/>
    </xf>
    <xf numFmtId="9" fontId="38" fillId="0" borderId="1" xfId="147" applyNumberFormat="1" applyFont="1" applyFill="1" applyBorder="1" applyAlignment="1">
      <alignment horizontal="center" vertical="center" wrapText="1"/>
    </xf>
    <xf numFmtId="2" fontId="38" fillId="0" borderId="1" xfId="0" applyNumberFormat="1" applyFont="1" applyFill="1" applyBorder="1" applyAlignment="1">
      <alignment horizontal="center" vertical="center" wrapText="1"/>
    </xf>
    <xf numFmtId="0" fontId="41" fillId="0" borderId="0" xfId="0" applyFont="1" applyFill="1" applyAlignment="1">
      <alignment vertical="center" wrapText="1"/>
    </xf>
    <xf numFmtId="0" fontId="38" fillId="0" borderId="1" xfId="0" applyFont="1" applyFill="1" applyBorder="1" applyAlignment="1">
      <alignment horizontal="justify" vertical="top" wrapText="1"/>
    </xf>
    <xf numFmtId="0" fontId="30" fillId="0" borderId="18" xfId="0" applyFont="1" applyFill="1" applyBorder="1" applyAlignment="1">
      <alignment horizontal="left" vertical="center" wrapText="1"/>
    </xf>
    <xf numFmtId="171" fontId="38" fillId="0" borderId="1" xfId="1856" applyNumberFormat="1" applyFont="1" applyFill="1" applyBorder="1" applyAlignment="1">
      <alignment horizontal="center" vertical="center" wrapText="1"/>
    </xf>
    <xf numFmtId="171" fontId="38" fillId="0" borderId="1" xfId="0" applyNumberFormat="1" applyFont="1" applyFill="1" applyBorder="1" applyAlignment="1">
      <alignment horizontal="center" vertical="center" wrapText="1"/>
    </xf>
    <xf numFmtId="1" fontId="38" fillId="0" borderId="1" xfId="0" applyNumberFormat="1" applyFont="1" applyFill="1" applyBorder="1" applyAlignment="1">
      <alignment horizontal="center" vertical="center" wrapText="1"/>
    </xf>
    <xf numFmtId="44" fontId="38" fillId="0" borderId="1" xfId="0" applyNumberFormat="1" applyFont="1" applyFill="1" applyBorder="1" applyAlignment="1">
      <alignment horizontal="center" vertical="center" wrapText="1"/>
    </xf>
    <xf numFmtId="0" fontId="38" fillId="0" borderId="1" xfId="0" applyFont="1" applyFill="1" applyBorder="1" applyAlignment="1">
      <alignment horizontal="center" wrapText="1"/>
    </xf>
    <xf numFmtId="9" fontId="38" fillId="0" borderId="1" xfId="147" applyFont="1" applyFill="1" applyBorder="1" applyAlignment="1" applyProtection="1">
      <alignment horizontal="center" vertical="center" wrapText="1"/>
    </xf>
    <xf numFmtId="0" fontId="49" fillId="0" borderId="1" xfId="0" applyFont="1" applyFill="1" applyBorder="1" applyAlignment="1">
      <alignment horizontal="center" vertical="top" wrapText="1"/>
    </xf>
    <xf numFmtId="10" fontId="49" fillId="0" borderId="1" xfId="147" applyNumberFormat="1" applyFont="1" applyFill="1" applyBorder="1" applyAlignment="1">
      <alignment horizontal="center" vertical="center" wrapText="1"/>
    </xf>
    <xf numFmtId="0" fontId="48" fillId="0" borderId="1" xfId="0" applyFont="1" applyFill="1" applyBorder="1" applyAlignment="1">
      <alignment horizontal="center" vertical="center" wrapText="1"/>
    </xf>
    <xf numFmtId="0" fontId="31" fillId="0" borderId="44" xfId="0" applyFont="1" applyFill="1" applyBorder="1" applyAlignment="1">
      <alignment horizontal="center" vertical="center" wrapText="1"/>
    </xf>
    <xf numFmtId="0" fontId="30" fillId="0" borderId="1" xfId="0" applyFont="1" applyFill="1" applyBorder="1"/>
    <xf numFmtId="10" fontId="43" fillId="0" borderId="1" xfId="0" applyNumberFormat="1" applyFont="1" applyFill="1" applyBorder="1" applyAlignment="1">
      <alignment horizontal="center" vertical="center" wrapText="1"/>
    </xf>
    <xf numFmtId="1" fontId="43" fillId="0" borderId="1" xfId="0" applyNumberFormat="1" applyFont="1" applyFill="1" applyBorder="1" applyAlignment="1">
      <alignment horizontal="center" vertical="center" wrapText="1"/>
    </xf>
    <xf numFmtId="1" fontId="43" fillId="0" borderId="1" xfId="147" applyNumberFormat="1" applyFont="1" applyFill="1" applyBorder="1" applyAlignment="1">
      <alignment horizontal="center" vertical="center" wrapText="1"/>
    </xf>
    <xf numFmtId="0" fontId="44" fillId="0" borderId="1" xfId="0" applyFont="1" applyFill="1" applyBorder="1" applyAlignment="1">
      <alignment horizontal="justify" vertical="center" wrapText="1"/>
    </xf>
    <xf numFmtId="0" fontId="44" fillId="0" borderId="1" xfId="0" applyFont="1" applyFill="1" applyBorder="1" applyAlignment="1">
      <alignment horizontal="center" vertical="center" wrapText="1"/>
    </xf>
    <xf numFmtId="0" fontId="30" fillId="0" borderId="45" xfId="0" applyFont="1" applyFill="1" applyBorder="1" applyAlignment="1">
      <alignment horizontal="center" vertical="center" wrapText="1"/>
    </xf>
    <xf numFmtId="0" fontId="38" fillId="0" borderId="45" xfId="0" applyFont="1" applyFill="1" applyBorder="1" applyAlignment="1">
      <alignment horizontal="center" vertical="center" wrapText="1"/>
    </xf>
    <xf numFmtId="0" fontId="38" fillId="0" borderId="45" xfId="0" applyFont="1" applyFill="1" applyBorder="1" applyAlignment="1">
      <alignment vertical="center" wrapText="1"/>
    </xf>
    <xf numFmtId="0" fontId="43" fillId="0" borderId="46" xfId="0" applyFont="1" applyFill="1" applyBorder="1" applyAlignment="1">
      <alignment horizontal="center" vertical="center" wrapText="1"/>
    </xf>
    <xf numFmtId="0" fontId="46" fillId="0" borderId="47" xfId="0" applyFont="1" applyFill="1" applyBorder="1" applyAlignment="1">
      <alignment horizontal="center" vertical="center" wrapText="1"/>
    </xf>
    <xf numFmtId="0" fontId="30" fillId="0" borderId="16" xfId="0" applyFont="1" applyFill="1" applyBorder="1" applyAlignment="1">
      <alignment vertical="center" wrapText="1"/>
    </xf>
    <xf numFmtId="0" fontId="30" fillId="0" borderId="17" xfId="0" applyFont="1" applyFill="1" applyBorder="1" applyAlignment="1">
      <alignment horizontal="justify" vertical="center" wrapText="1"/>
    </xf>
    <xf numFmtId="9" fontId="30" fillId="0" borderId="17" xfId="0" applyNumberFormat="1" applyFont="1" applyFill="1" applyBorder="1" applyAlignment="1">
      <alignment horizontal="center" vertical="center" wrapText="1"/>
    </xf>
    <xf numFmtId="0" fontId="30" fillId="0" borderId="43" xfId="0" applyFont="1" applyFill="1" applyBorder="1" applyAlignment="1">
      <alignment horizontal="center" vertical="center" wrapText="1"/>
    </xf>
    <xf numFmtId="0" fontId="30" fillId="0" borderId="40" xfId="0" applyFont="1" applyFill="1" applyBorder="1" applyAlignment="1">
      <alignment horizontal="center" vertical="center" wrapText="1"/>
    </xf>
    <xf numFmtId="9" fontId="30" fillId="0" borderId="40" xfId="0" applyNumberFormat="1" applyFont="1" applyFill="1" applyBorder="1" applyAlignment="1">
      <alignment horizontal="center" vertical="center" wrapText="1"/>
    </xf>
    <xf numFmtId="1" fontId="30" fillId="0" borderId="40" xfId="147" applyNumberFormat="1" applyFont="1" applyFill="1" applyBorder="1" applyAlignment="1">
      <alignment horizontal="center" vertical="center" wrapText="1"/>
    </xf>
    <xf numFmtId="9" fontId="30" fillId="0" borderId="40" xfId="147" applyFont="1" applyFill="1" applyBorder="1" applyAlignment="1">
      <alignment horizontal="center" vertical="center" wrapText="1"/>
    </xf>
    <xf numFmtId="0" fontId="38" fillId="0" borderId="40" xfId="0" applyFont="1" applyFill="1" applyBorder="1" applyAlignment="1">
      <alignment horizontal="center" vertical="center" wrapText="1"/>
    </xf>
    <xf numFmtId="0" fontId="38" fillId="0" borderId="40" xfId="147" applyNumberFormat="1" applyFont="1" applyFill="1" applyBorder="1" applyAlignment="1">
      <alignment horizontal="center" vertical="center" wrapText="1"/>
    </xf>
    <xf numFmtId="170" fontId="38" fillId="0" borderId="40" xfId="0" applyNumberFormat="1" applyFont="1" applyFill="1" applyBorder="1" applyAlignment="1">
      <alignment horizontal="center" vertical="center" wrapText="1"/>
    </xf>
    <xf numFmtId="9" fontId="38" fillId="0" borderId="40" xfId="0" applyNumberFormat="1" applyFont="1" applyFill="1" applyBorder="1" applyAlignment="1">
      <alignment horizontal="center" vertical="center" wrapText="1"/>
    </xf>
    <xf numFmtId="44" fontId="38" fillId="0" borderId="40" xfId="0" applyNumberFormat="1" applyFont="1" applyFill="1" applyBorder="1" applyAlignment="1">
      <alignment horizontal="center" vertical="center" wrapText="1"/>
    </xf>
    <xf numFmtId="0" fontId="30" fillId="0" borderId="18" xfId="0" applyFont="1" applyFill="1" applyBorder="1" applyAlignment="1">
      <alignment horizontal="left" vertical="center" wrapText="1" indent="1"/>
    </xf>
    <xf numFmtId="9" fontId="30" fillId="0" borderId="40" xfId="0" applyNumberFormat="1" applyFont="1" applyFill="1" applyBorder="1" applyAlignment="1">
      <alignment horizontal="left" vertical="center" wrapText="1" indent="1"/>
    </xf>
    <xf numFmtId="1" fontId="30" fillId="0" borderId="40" xfId="0" applyNumberFormat="1" applyFont="1" applyFill="1" applyBorder="1" applyAlignment="1">
      <alignment horizontal="left" vertical="center" wrapText="1" indent="1"/>
    </xf>
    <xf numFmtId="0" fontId="43" fillId="0" borderId="18" xfId="0" applyFont="1" applyFill="1" applyBorder="1" applyAlignment="1">
      <alignment vertical="center" wrapText="1"/>
    </xf>
    <xf numFmtId="0" fontId="43" fillId="0" borderId="40" xfId="0" applyFont="1" applyFill="1" applyBorder="1" applyAlignment="1">
      <alignment horizontal="center" vertical="center" wrapText="1"/>
    </xf>
    <xf numFmtId="0" fontId="49" fillId="0" borderId="40" xfId="0" applyFont="1" applyFill="1" applyBorder="1" applyAlignment="1">
      <alignment horizontal="center" vertical="top" wrapText="1"/>
    </xf>
    <xf numFmtId="0" fontId="43" fillId="0" borderId="19" xfId="0" applyFont="1" applyFill="1" applyBorder="1" applyAlignment="1">
      <alignment horizontal="center" vertical="center" wrapText="1"/>
    </xf>
    <xf numFmtId="0" fontId="43" fillId="0" borderId="20" xfId="0" applyFont="1" applyFill="1" applyBorder="1" applyAlignment="1">
      <alignment horizontal="justify" vertical="center" wrapText="1"/>
    </xf>
    <xf numFmtId="14" fontId="43" fillId="0" borderId="20" xfId="0" applyNumberFormat="1" applyFont="1" applyFill="1" applyBorder="1" applyAlignment="1">
      <alignment horizontal="center" vertical="center" wrapText="1"/>
    </xf>
    <xf numFmtId="0" fontId="43" fillId="0" borderId="20" xfId="0" applyFont="1" applyFill="1" applyBorder="1" applyAlignment="1">
      <alignment horizontal="center" vertical="center" wrapText="1"/>
    </xf>
    <xf numFmtId="0" fontId="30" fillId="0" borderId="20" xfId="0" applyFont="1" applyFill="1" applyBorder="1" applyAlignment="1">
      <alignment horizontal="center" vertical="center" wrapText="1"/>
    </xf>
    <xf numFmtId="9" fontId="43" fillId="0" borderId="20" xfId="147" applyFont="1" applyFill="1" applyBorder="1" applyAlignment="1">
      <alignment horizontal="center" vertical="center" wrapText="1"/>
    </xf>
    <xf numFmtId="0" fontId="43" fillId="0" borderId="48" xfId="0" applyFont="1" applyFill="1" applyBorder="1" applyAlignment="1">
      <alignment horizontal="center" vertical="center" wrapText="1"/>
    </xf>
    <xf numFmtId="9" fontId="43" fillId="0" borderId="1" xfId="0" applyNumberFormat="1" applyFont="1" applyFill="1" applyBorder="1" applyAlignment="1">
      <alignment horizontal="justify" vertical="center" wrapText="1"/>
    </xf>
    <xf numFmtId="0" fontId="43" fillId="0" borderId="45" xfId="0" applyFont="1" applyFill="1" applyBorder="1" applyAlignment="1">
      <alignment horizontal="center" vertical="center" wrapText="1"/>
    </xf>
    <xf numFmtId="9" fontId="43" fillId="0" borderId="1" xfId="147" applyFont="1" applyFill="1" applyBorder="1" applyAlignment="1" applyProtection="1">
      <alignment horizontal="center" vertical="center" wrapText="1"/>
    </xf>
    <xf numFmtId="9" fontId="43" fillId="0" borderId="40" xfId="147" applyFont="1" applyFill="1" applyBorder="1" applyAlignment="1" applyProtection="1">
      <alignment horizontal="center" vertical="center" wrapText="1"/>
    </xf>
    <xf numFmtId="0" fontId="43" fillId="0" borderId="0" xfId="0" applyFont="1" applyFill="1" applyBorder="1" applyAlignment="1">
      <alignment wrapText="1"/>
    </xf>
    <xf numFmtId="0" fontId="43" fillId="0" borderId="0" xfId="0" applyFont="1" applyFill="1" applyBorder="1" applyAlignment="1">
      <alignment horizontal="left" wrapText="1"/>
    </xf>
    <xf numFmtId="0" fontId="51" fillId="0" borderId="1" xfId="0" applyFont="1" applyFill="1" applyBorder="1" applyAlignment="1">
      <alignment horizontal="center" vertical="center" wrapText="1"/>
    </xf>
    <xf numFmtId="9" fontId="51" fillId="0" borderId="1" xfId="147" applyFont="1" applyFill="1" applyBorder="1" applyAlignment="1">
      <alignment horizontal="center" vertical="center" wrapText="1"/>
    </xf>
    <xf numFmtId="0" fontId="51" fillId="0" borderId="45" xfId="0" applyFont="1" applyFill="1" applyBorder="1" applyAlignment="1">
      <alignment horizontal="center" vertical="center" wrapText="1"/>
    </xf>
    <xf numFmtId="0" fontId="51" fillId="0" borderId="1" xfId="0" applyFont="1" applyFill="1" applyBorder="1" applyAlignment="1">
      <alignment vertical="center" wrapText="1"/>
    </xf>
    <xf numFmtId="9" fontId="51" fillId="0" borderId="1" xfId="147" applyFont="1" applyFill="1" applyBorder="1" applyAlignment="1" applyProtection="1">
      <alignment horizontal="center" vertical="center" wrapText="1"/>
    </xf>
    <xf numFmtId="9" fontId="51" fillId="0" borderId="40" xfId="147" applyFont="1" applyFill="1" applyBorder="1" applyAlignment="1" applyProtection="1">
      <alignment horizontal="center" vertical="center" wrapText="1"/>
    </xf>
    <xf numFmtId="0" fontId="51" fillId="0" borderId="0" xfId="0" applyFont="1" applyFill="1" applyBorder="1" applyAlignment="1">
      <alignment wrapText="1"/>
    </xf>
    <xf numFmtId="0" fontId="51" fillId="0" borderId="1" xfId="0" applyFont="1" applyFill="1" applyBorder="1" applyAlignment="1">
      <alignment wrapText="1"/>
    </xf>
    <xf numFmtId="9" fontId="51" fillId="0" borderId="1" xfId="0" applyNumberFormat="1" applyFont="1" applyFill="1" applyBorder="1" applyAlignment="1">
      <alignment horizontal="center" vertical="center" wrapText="1"/>
    </xf>
    <xf numFmtId="9" fontId="43" fillId="0" borderId="40" xfId="0" applyNumberFormat="1" applyFont="1" applyFill="1" applyBorder="1" applyAlignment="1">
      <alignment horizontal="center" vertical="center" wrapText="1"/>
    </xf>
    <xf numFmtId="10" fontId="51" fillId="0" borderId="1" xfId="0" applyNumberFormat="1" applyFont="1" applyFill="1" applyBorder="1" applyAlignment="1">
      <alignment horizontal="center" vertical="center" wrapText="1"/>
    </xf>
    <xf numFmtId="0" fontId="51" fillId="0" borderId="1" xfId="0" applyFont="1" applyFill="1" applyBorder="1" applyAlignment="1">
      <alignment horizontal="left" vertical="center" wrapText="1"/>
    </xf>
    <xf numFmtId="1" fontId="43" fillId="0" borderId="1" xfId="0" applyNumberFormat="1" applyFont="1" applyFill="1" applyBorder="1" applyAlignment="1">
      <alignment horizontal="justify" vertical="center" wrapText="1"/>
    </xf>
  </cellXfs>
  <cellStyles count="1857">
    <cellStyle name="20% - Énfasis1 2" xfId="10"/>
    <cellStyle name="20% - Énfasis1 3" xfId="69"/>
    <cellStyle name="20% - Énfasis2 2" xfId="11"/>
    <cellStyle name="20% - Énfasis2 3" xfId="70"/>
    <cellStyle name="20% - Énfasis3 2" xfId="12"/>
    <cellStyle name="20% - Énfasis3 3" xfId="71"/>
    <cellStyle name="20% - Énfasis4 2" xfId="13"/>
    <cellStyle name="20% - Énfasis4 3" xfId="72"/>
    <cellStyle name="20% - Énfasis5 2" xfId="14"/>
    <cellStyle name="20% - Énfasis5 3" xfId="73"/>
    <cellStyle name="20% - Énfasis6 2" xfId="15"/>
    <cellStyle name="20% - Énfasis6 3" xfId="74"/>
    <cellStyle name="40% - Énfasis1 2" xfId="16"/>
    <cellStyle name="40% - Énfasis1 3" xfId="75"/>
    <cellStyle name="40% - Énfasis2 2" xfId="17"/>
    <cellStyle name="40% - Énfasis2 3" xfId="76"/>
    <cellStyle name="40% - Énfasis3 2" xfId="18"/>
    <cellStyle name="40% - Énfasis3 3" xfId="77"/>
    <cellStyle name="40% - Énfasis4 2" xfId="19"/>
    <cellStyle name="40% - Énfasis4 3" xfId="78"/>
    <cellStyle name="40% - Énfasis5 2" xfId="20"/>
    <cellStyle name="40% - Énfasis5 3" xfId="79"/>
    <cellStyle name="40% - Énfasis6 2" xfId="21"/>
    <cellStyle name="40% - Énfasis6 3" xfId="80"/>
    <cellStyle name="60% - Énfasis1 2" xfId="22"/>
    <cellStyle name="60% - Énfasis1 3" xfId="81"/>
    <cellStyle name="60% - Énfasis2 2" xfId="23"/>
    <cellStyle name="60% - Énfasis2 3" xfId="82"/>
    <cellStyle name="60% - Énfasis3 2" xfId="24"/>
    <cellStyle name="60% - Énfasis3 3" xfId="83"/>
    <cellStyle name="60% - Énfasis4 2" xfId="25"/>
    <cellStyle name="60% - Énfasis4 3" xfId="84"/>
    <cellStyle name="60% - Énfasis5 2" xfId="26"/>
    <cellStyle name="60% - Énfasis5 3" xfId="85"/>
    <cellStyle name="60% - Énfasis6 2" xfId="27"/>
    <cellStyle name="60% - Énfasis6 3" xfId="86"/>
    <cellStyle name="Buena 2" xfId="28"/>
    <cellStyle name="Buena 3" xfId="87"/>
    <cellStyle name="Cálculo 2" xfId="29"/>
    <cellStyle name="Cálculo 2 10" xfId="148"/>
    <cellStyle name="Cálculo 2 11" xfId="149"/>
    <cellStyle name="Cálculo 2 12" xfId="150"/>
    <cellStyle name="Cálculo 2 2" xfId="119"/>
    <cellStyle name="Cálculo 2 2 10" xfId="151"/>
    <cellStyle name="Cálculo 2 2 2" xfId="152"/>
    <cellStyle name="Cálculo 2 2 2 2" xfId="153"/>
    <cellStyle name="Cálculo 2 2 2 2 2" xfId="154"/>
    <cellStyle name="Cálculo 2 2 2 2 3" xfId="155"/>
    <cellStyle name="Cálculo 2 2 2 2 4" xfId="156"/>
    <cellStyle name="Cálculo 2 2 2 2 5" xfId="157"/>
    <cellStyle name="Cálculo 2 2 2 2 6" xfId="158"/>
    <cellStyle name="Cálculo 2 2 2 3" xfId="159"/>
    <cellStyle name="Cálculo 2 2 2 4" xfId="160"/>
    <cellStyle name="Cálculo 2 2 2 5" xfId="161"/>
    <cellStyle name="Cálculo 2 2 2 6" xfId="162"/>
    <cellStyle name="Cálculo 2 2 2 7" xfId="163"/>
    <cellStyle name="Cálculo 2 2 3" xfId="164"/>
    <cellStyle name="Cálculo 2 2 3 2" xfId="165"/>
    <cellStyle name="Cálculo 2 2 3 2 2" xfId="166"/>
    <cellStyle name="Cálculo 2 2 3 2 3" xfId="167"/>
    <cellStyle name="Cálculo 2 2 3 2 4" xfId="168"/>
    <cellStyle name="Cálculo 2 2 3 2 5" xfId="169"/>
    <cellStyle name="Cálculo 2 2 3 2 6" xfId="170"/>
    <cellStyle name="Cálculo 2 2 3 3" xfId="171"/>
    <cellStyle name="Cálculo 2 2 3 4" xfId="172"/>
    <cellStyle name="Cálculo 2 2 3 5" xfId="173"/>
    <cellStyle name="Cálculo 2 2 3 6" xfId="174"/>
    <cellStyle name="Cálculo 2 2 3 7" xfId="175"/>
    <cellStyle name="Cálculo 2 2 4" xfId="176"/>
    <cellStyle name="Cálculo 2 2 4 2" xfId="177"/>
    <cellStyle name="Cálculo 2 2 4 3" xfId="178"/>
    <cellStyle name="Cálculo 2 2 4 4" xfId="179"/>
    <cellStyle name="Cálculo 2 2 4 5" xfId="180"/>
    <cellStyle name="Cálculo 2 2 4 6" xfId="181"/>
    <cellStyle name="Cálculo 2 2 5" xfId="182"/>
    <cellStyle name="Cálculo 2 2 5 2" xfId="183"/>
    <cellStyle name="Cálculo 2 2 5 3" xfId="184"/>
    <cellStyle name="Cálculo 2 2 5 4" xfId="185"/>
    <cellStyle name="Cálculo 2 2 5 5" xfId="186"/>
    <cellStyle name="Cálculo 2 2 5 6" xfId="187"/>
    <cellStyle name="Cálculo 2 2 6" xfId="188"/>
    <cellStyle name="Cálculo 2 2 7" xfId="189"/>
    <cellStyle name="Cálculo 2 2 8" xfId="190"/>
    <cellStyle name="Cálculo 2 2 9" xfId="191"/>
    <cellStyle name="Cálculo 2 3" xfId="127"/>
    <cellStyle name="Cálculo 2 3 10" xfId="192"/>
    <cellStyle name="Cálculo 2 3 2" xfId="193"/>
    <cellStyle name="Cálculo 2 3 2 2" xfId="194"/>
    <cellStyle name="Cálculo 2 3 2 2 2" xfId="195"/>
    <cellStyle name="Cálculo 2 3 2 2 3" xfId="196"/>
    <cellStyle name="Cálculo 2 3 2 2 4" xfId="197"/>
    <cellStyle name="Cálculo 2 3 2 2 5" xfId="198"/>
    <cellStyle name="Cálculo 2 3 2 2 6" xfId="199"/>
    <cellStyle name="Cálculo 2 3 2 3" xfId="200"/>
    <cellStyle name="Cálculo 2 3 2 4" xfId="201"/>
    <cellStyle name="Cálculo 2 3 2 5" xfId="202"/>
    <cellStyle name="Cálculo 2 3 2 6" xfId="203"/>
    <cellStyle name="Cálculo 2 3 2 7" xfId="204"/>
    <cellStyle name="Cálculo 2 3 3" xfId="205"/>
    <cellStyle name="Cálculo 2 3 3 2" xfId="206"/>
    <cellStyle name="Cálculo 2 3 3 2 2" xfId="207"/>
    <cellStyle name="Cálculo 2 3 3 2 3" xfId="208"/>
    <cellStyle name="Cálculo 2 3 3 2 4" xfId="209"/>
    <cellStyle name="Cálculo 2 3 3 2 5" xfId="210"/>
    <cellStyle name="Cálculo 2 3 3 2 6" xfId="211"/>
    <cellStyle name="Cálculo 2 3 3 3" xfId="212"/>
    <cellStyle name="Cálculo 2 3 3 4" xfId="213"/>
    <cellStyle name="Cálculo 2 3 3 5" xfId="214"/>
    <cellStyle name="Cálculo 2 3 3 6" xfId="215"/>
    <cellStyle name="Cálculo 2 3 3 7" xfId="216"/>
    <cellStyle name="Cálculo 2 3 4" xfId="217"/>
    <cellStyle name="Cálculo 2 3 4 2" xfId="218"/>
    <cellStyle name="Cálculo 2 3 4 3" xfId="219"/>
    <cellStyle name="Cálculo 2 3 4 4" xfId="220"/>
    <cellStyle name="Cálculo 2 3 4 5" xfId="221"/>
    <cellStyle name="Cálculo 2 3 4 6" xfId="222"/>
    <cellStyle name="Cálculo 2 3 5" xfId="223"/>
    <cellStyle name="Cálculo 2 3 5 2" xfId="224"/>
    <cellStyle name="Cálculo 2 3 5 3" xfId="225"/>
    <cellStyle name="Cálculo 2 3 5 4" xfId="226"/>
    <cellStyle name="Cálculo 2 3 5 5" xfId="227"/>
    <cellStyle name="Cálculo 2 3 5 6" xfId="228"/>
    <cellStyle name="Cálculo 2 3 6" xfId="229"/>
    <cellStyle name="Cálculo 2 3 7" xfId="230"/>
    <cellStyle name="Cálculo 2 3 8" xfId="231"/>
    <cellStyle name="Cálculo 2 3 9" xfId="232"/>
    <cellStyle name="Cálculo 2 4" xfId="136"/>
    <cellStyle name="Cálculo 2 4 2" xfId="233"/>
    <cellStyle name="Cálculo 2 4 2 2" xfId="234"/>
    <cellStyle name="Cálculo 2 4 2 2 2" xfId="235"/>
    <cellStyle name="Cálculo 2 4 2 2 3" xfId="236"/>
    <cellStyle name="Cálculo 2 4 2 2 4" xfId="237"/>
    <cellStyle name="Cálculo 2 4 2 2 5" xfId="238"/>
    <cellStyle name="Cálculo 2 4 2 2 6" xfId="239"/>
    <cellStyle name="Cálculo 2 4 2 3" xfId="240"/>
    <cellStyle name="Cálculo 2 4 2 4" xfId="241"/>
    <cellStyle name="Cálculo 2 4 2 5" xfId="242"/>
    <cellStyle name="Cálculo 2 4 2 6" xfId="243"/>
    <cellStyle name="Cálculo 2 4 2 7" xfId="244"/>
    <cellStyle name="Cálculo 2 4 3" xfId="245"/>
    <cellStyle name="Cálculo 2 4 3 2" xfId="246"/>
    <cellStyle name="Cálculo 2 4 3 2 2" xfId="247"/>
    <cellStyle name="Cálculo 2 4 3 2 3" xfId="248"/>
    <cellStyle name="Cálculo 2 4 3 2 4" xfId="249"/>
    <cellStyle name="Cálculo 2 4 3 2 5" xfId="250"/>
    <cellStyle name="Cálculo 2 4 3 2 6" xfId="251"/>
    <cellStyle name="Cálculo 2 4 3 3" xfId="252"/>
    <cellStyle name="Cálculo 2 4 3 4" xfId="253"/>
    <cellStyle name="Cálculo 2 4 3 5" xfId="254"/>
    <cellStyle name="Cálculo 2 4 3 6" xfId="255"/>
    <cellStyle name="Cálculo 2 4 3 7" xfId="256"/>
    <cellStyle name="Cálculo 2 4 4" xfId="257"/>
    <cellStyle name="Cálculo 2 4 4 2" xfId="258"/>
    <cellStyle name="Cálculo 2 4 4 3" xfId="259"/>
    <cellStyle name="Cálculo 2 4 4 4" xfId="260"/>
    <cellStyle name="Cálculo 2 4 4 5" xfId="261"/>
    <cellStyle name="Cálculo 2 4 4 6" xfId="262"/>
    <cellStyle name="Cálculo 2 4 5" xfId="263"/>
    <cellStyle name="Cálculo 2 4 6" xfId="264"/>
    <cellStyle name="Cálculo 2 4 7" xfId="265"/>
    <cellStyle name="Cálculo 2 4 8" xfId="266"/>
    <cellStyle name="Cálculo 2 4 9" xfId="267"/>
    <cellStyle name="Cálculo 2 5" xfId="268"/>
    <cellStyle name="Cálculo 2 5 2" xfId="269"/>
    <cellStyle name="Cálculo 2 5 2 2" xfId="270"/>
    <cellStyle name="Cálculo 2 5 2 3" xfId="271"/>
    <cellStyle name="Cálculo 2 5 2 4" xfId="272"/>
    <cellStyle name="Cálculo 2 5 2 5" xfId="273"/>
    <cellStyle name="Cálculo 2 5 2 6" xfId="274"/>
    <cellStyle name="Cálculo 2 5 3" xfId="275"/>
    <cellStyle name="Cálculo 2 5 4" xfId="276"/>
    <cellStyle name="Cálculo 2 5 5" xfId="277"/>
    <cellStyle name="Cálculo 2 5 6" xfId="278"/>
    <cellStyle name="Cálculo 2 5 7" xfId="279"/>
    <cellStyle name="Cálculo 2 6" xfId="280"/>
    <cellStyle name="Cálculo 2 6 2" xfId="281"/>
    <cellStyle name="Cálculo 2 6 2 2" xfId="282"/>
    <cellStyle name="Cálculo 2 6 2 3" xfId="283"/>
    <cellStyle name="Cálculo 2 6 2 4" xfId="284"/>
    <cellStyle name="Cálculo 2 6 2 5" xfId="285"/>
    <cellStyle name="Cálculo 2 6 2 6" xfId="286"/>
    <cellStyle name="Cálculo 2 6 3" xfId="287"/>
    <cellStyle name="Cálculo 2 6 4" xfId="288"/>
    <cellStyle name="Cálculo 2 6 5" xfId="289"/>
    <cellStyle name="Cálculo 2 6 6" xfId="290"/>
    <cellStyle name="Cálculo 2 6 7" xfId="291"/>
    <cellStyle name="Cálculo 2 7" xfId="292"/>
    <cellStyle name="Cálculo 2 7 2" xfId="293"/>
    <cellStyle name="Cálculo 2 7 3" xfId="294"/>
    <cellStyle name="Cálculo 2 7 4" xfId="295"/>
    <cellStyle name="Cálculo 2 7 5" xfId="296"/>
    <cellStyle name="Cálculo 2 7 6" xfId="297"/>
    <cellStyle name="Cálculo 2 8" xfId="298"/>
    <cellStyle name="Cálculo 2 9" xfId="299"/>
    <cellStyle name="Cálculo 3" xfId="88"/>
    <cellStyle name="Cálculo 3 10" xfId="300"/>
    <cellStyle name="Cálculo 3 11" xfId="301"/>
    <cellStyle name="Cálculo 3 12" xfId="302"/>
    <cellStyle name="Cálculo 3 2" xfId="115"/>
    <cellStyle name="Cálculo 3 2 10" xfId="303"/>
    <cellStyle name="Cálculo 3 2 2" xfId="304"/>
    <cellStyle name="Cálculo 3 2 2 2" xfId="305"/>
    <cellStyle name="Cálculo 3 2 2 2 2" xfId="306"/>
    <cellStyle name="Cálculo 3 2 2 2 3" xfId="307"/>
    <cellStyle name="Cálculo 3 2 2 2 4" xfId="308"/>
    <cellStyle name="Cálculo 3 2 2 2 5" xfId="309"/>
    <cellStyle name="Cálculo 3 2 2 2 6" xfId="310"/>
    <cellStyle name="Cálculo 3 2 2 3" xfId="311"/>
    <cellStyle name="Cálculo 3 2 2 4" xfId="312"/>
    <cellStyle name="Cálculo 3 2 2 5" xfId="313"/>
    <cellStyle name="Cálculo 3 2 2 6" xfId="314"/>
    <cellStyle name="Cálculo 3 2 2 7" xfId="315"/>
    <cellStyle name="Cálculo 3 2 3" xfId="316"/>
    <cellStyle name="Cálculo 3 2 3 2" xfId="317"/>
    <cellStyle name="Cálculo 3 2 3 2 2" xfId="318"/>
    <cellStyle name="Cálculo 3 2 3 2 3" xfId="319"/>
    <cellStyle name="Cálculo 3 2 3 2 4" xfId="320"/>
    <cellStyle name="Cálculo 3 2 3 2 5" xfId="321"/>
    <cellStyle name="Cálculo 3 2 3 2 6" xfId="322"/>
    <cellStyle name="Cálculo 3 2 3 3" xfId="323"/>
    <cellStyle name="Cálculo 3 2 3 4" xfId="324"/>
    <cellStyle name="Cálculo 3 2 3 5" xfId="325"/>
    <cellStyle name="Cálculo 3 2 3 6" xfId="326"/>
    <cellStyle name="Cálculo 3 2 3 7" xfId="327"/>
    <cellStyle name="Cálculo 3 2 4" xfId="328"/>
    <cellStyle name="Cálculo 3 2 4 2" xfId="329"/>
    <cellStyle name="Cálculo 3 2 4 3" xfId="330"/>
    <cellStyle name="Cálculo 3 2 4 4" xfId="331"/>
    <cellStyle name="Cálculo 3 2 4 5" xfId="332"/>
    <cellStyle name="Cálculo 3 2 4 6" xfId="333"/>
    <cellStyle name="Cálculo 3 2 5" xfId="334"/>
    <cellStyle name="Cálculo 3 2 5 2" xfId="335"/>
    <cellStyle name="Cálculo 3 2 5 3" xfId="336"/>
    <cellStyle name="Cálculo 3 2 5 4" xfId="337"/>
    <cellStyle name="Cálculo 3 2 5 5" xfId="338"/>
    <cellStyle name="Cálculo 3 2 5 6" xfId="339"/>
    <cellStyle name="Cálculo 3 2 6" xfId="340"/>
    <cellStyle name="Cálculo 3 2 7" xfId="341"/>
    <cellStyle name="Cálculo 3 2 8" xfId="342"/>
    <cellStyle name="Cálculo 3 2 9" xfId="343"/>
    <cellStyle name="Cálculo 3 3" xfId="130"/>
    <cellStyle name="Cálculo 3 3 10" xfId="344"/>
    <cellStyle name="Cálculo 3 3 2" xfId="345"/>
    <cellStyle name="Cálculo 3 3 2 2" xfId="346"/>
    <cellStyle name="Cálculo 3 3 2 2 2" xfId="347"/>
    <cellStyle name="Cálculo 3 3 2 2 3" xfId="348"/>
    <cellStyle name="Cálculo 3 3 2 2 4" xfId="349"/>
    <cellStyle name="Cálculo 3 3 2 2 5" xfId="350"/>
    <cellStyle name="Cálculo 3 3 2 2 6" xfId="351"/>
    <cellStyle name="Cálculo 3 3 2 3" xfId="352"/>
    <cellStyle name="Cálculo 3 3 2 4" xfId="353"/>
    <cellStyle name="Cálculo 3 3 2 5" xfId="354"/>
    <cellStyle name="Cálculo 3 3 2 6" xfId="355"/>
    <cellStyle name="Cálculo 3 3 2 7" xfId="356"/>
    <cellStyle name="Cálculo 3 3 3" xfId="357"/>
    <cellStyle name="Cálculo 3 3 3 2" xfId="358"/>
    <cellStyle name="Cálculo 3 3 3 2 2" xfId="359"/>
    <cellStyle name="Cálculo 3 3 3 2 3" xfId="360"/>
    <cellStyle name="Cálculo 3 3 3 2 4" xfId="361"/>
    <cellStyle name="Cálculo 3 3 3 2 5" xfId="362"/>
    <cellStyle name="Cálculo 3 3 3 2 6" xfId="363"/>
    <cellStyle name="Cálculo 3 3 3 3" xfId="364"/>
    <cellStyle name="Cálculo 3 3 3 4" xfId="365"/>
    <cellStyle name="Cálculo 3 3 3 5" xfId="366"/>
    <cellStyle name="Cálculo 3 3 3 6" xfId="367"/>
    <cellStyle name="Cálculo 3 3 3 7" xfId="368"/>
    <cellStyle name="Cálculo 3 3 4" xfId="369"/>
    <cellStyle name="Cálculo 3 3 4 2" xfId="370"/>
    <cellStyle name="Cálculo 3 3 4 3" xfId="371"/>
    <cellStyle name="Cálculo 3 3 4 4" xfId="372"/>
    <cellStyle name="Cálculo 3 3 4 5" xfId="373"/>
    <cellStyle name="Cálculo 3 3 4 6" xfId="374"/>
    <cellStyle name="Cálculo 3 3 5" xfId="375"/>
    <cellStyle name="Cálculo 3 3 5 2" xfId="376"/>
    <cellStyle name="Cálculo 3 3 5 3" xfId="377"/>
    <cellStyle name="Cálculo 3 3 5 4" xfId="378"/>
    <cellStyle name="Cálculo 3 3 5 5" xfId="379"/>
    <cellStyle name="Cálculo 3 3 5 6" xfId="380"/>
    <cellStyle name="Cálculo 3 3 6" xfId="381"/>
    <cellStyle name="Cálculo 3 3 7" xfId="382"/>
    <cellStyle name="Cálculo 3 3 8" xfId="383"/>
    <cellStyle name="Cálculo 3 3 9" xfId="384"/>
    <cellStyle name="Cálculo 3 4" xfId="141"/>
    <cellStyle name="Cálculo 3 4 2" xfId="385"/>
    <cellStyle name="Cálculo 3 4 2 2" xfId="386"/>
    <cellStyle name="Cálculo 3 4 2 2 2" xfId="387"/>
    <cellStyle name="Cálculo 3 4 2 2 3" xfId="388"/>
    <cellStyle name="Cálculo 3 4 2 2 4" xfId="389"/>
    <cellStyle name="Cálculo 3 4 2 2 5" xfId="390"/>
    <cellStyle name="Cálculo 3 4 2 2 6" xfId="391"/>
    <cellStyle name="Cálculo 3 4 2 3" xfId="392"/>
    <cellStyle name="Cálculo 3 4 2 4" xfId="393"/>
    <cellStyle name="Cálculo 3 4 2 5" xfId="394"/>
    <cellStyle name="Cálculo 3 4 2 6" xfId="395"/>
    <cellStyle name="Cálculo 3 4 2 7" xfId="396"/>
    <cellStyle name="Cálculo 3 4 3" xfId="397"/>
    <cellStyle name="Cálculo 3 4 3 2" xfId="398"/>
    <cellStyle name="Cálculo 3 4 3 2 2" xfId="399"/>
    <cellStyle name="Cálculo 3 4 3 2 3" xfId="400"/>
    <cellStyle name="Cálculo 3 4 3 2 4" xfId="401"/>
    <cellStyle name="Cálculo 3 4 3 2 5" xfId="402"/>
    <cellStyle name="Cálculo 3 4 3 2 6" xfId="403"/>
    <cellStyle name="Cálculo 3 4 3 3" xfId="404"/>
    <cellStyle name="Cálculo 3 4 3 4" xfId="405"/>
    <cellStyle name="Cálculo 3 4 3 5" xfId="406"/>
    <cellStyle name="Cálculo 3 4 3 6" xfId="407"/>
    <cellStyle name="Cálculo 3 4 3 7" xfId="408"/>
    <cellStyle name="Cálculo 3 4 4" xfId="409"/>
    <cellStyle name="Cálculo 3 4 4 2" xfId="410"/>
    <cellStyle name="Cálculo 3 4 4 3" xfId="411"/>
    <cellStyle name="Cálculo 3 4 4 4" xfId="412"/>
    <cellStyle name="Cálculo 3 4 4 5" xfId="413"/>
    <cellStyle name="Cálculo 3 4 4 6" xfId="414"/>
    <cellStyle name="Cálculo 3 4 5" xfId="415"/>
    <cellStyle name="Cálculo 3 4 6" xfId="416"/>
    <cellStyle name="Cálculo 3 4 7" xfId="417"/>
    <cellStyle name="Cálculo 3 4 8" xfId="418"/>
    <cellStyle name="Cálculo 3 4 9" xfId="419"/>
    <cellStyle name="Cálculo 3 5" xfId="420"/>
    <cellStyle name="Cálculo 3 5 2" xfId="421"/>
    <cellStyle name="Cálculo 3 5 2 2" xfId="422"/>
    <cellStyle name="Cálculo 3 5 2 3" xfId="423"/>
    <cellStyle name="Cálculo 3 5 2 4" xfId="424"/>
    <cellStyle name="Cálculo 3 5 2 5" xfId="425"/>
    <cellStyle name="Cálculo 3 5 2 6" xfId="426"/>
    <cellStyle name="Cálculo 3 5 3" xfId="427"/>
    <cellStyle name="Cálculo 3 5 4" xfId="428"/>
    <cellStyle name="Cálculo 3 5 5" xfId="429"/>
    <cellStyle name="Cálculo 3 5 6" xfId="430"/>
    <cellStyle name="Cálculo 3 5 7" xfId="431"/>
    <cellStyle name="Cálculo 3 6" xfId="432"/>
    <cellStyle name="Cálculo 3 6 2" xfId="433"/>
    <cellStyle name="Cálculo 3 6 2 2" xfId="434"/>
    <cellStyle name="Cálculo 3 6 2 3" xfId="435"/>
    <cellStyle name="Cálculo 3 6 2 4" xfId="436"/>
    <cellStyle name="Cálculo 3 6 2 5" xfId="437"/>
    <cellStyle name="Cálculo 3 6 2 6" xfId="438"/>
    <cellStyle name="Cálculo 3 6 3" xfId="439"/>
    <cellStyle name="Cálculo 3 6 4" xfId="440"/>
    <cellStyle name="Cálculo 3 6 5" xfId="441"/>
    <cellStyle name="Cálculo 3 6 6" xfId="442"/>
    <cellStyle name="Cálculo 3 6 7" xfId="443"/>
    <cellStyle name="Cálculo 3 7" xfId="444"/>
    <cellStyle name="Cálculo 3 7 2" xfId="445"/>
    <cellStyle name="Cálculo 3 7 3" xfId="446"/>
    <cellStyle name="Cálculo 3 7 4" xfId="447"/>
    <cellStyle name="Cálculo 3 7 5" xfId="448"/>
    <cellStyle name="Cálculo 3 7 6" xfId="449"/>
    <cellStyle name="Cálculo 3 8" xfId="450"/>
    <cellStyle name="Cálculo 3 9" xfId="451"/>
    <cellStyle name="Celda de comprobación 2" xfId="30"/>
    <cellStyle name="Celda de comprobación 3" xfId="89"/>
    <cellStyle name="Celda vinculada 2" xfId="31"/>
    <cellStyle name="Encabezado 4 2" xfId="32"/>
    <cellStyle name="Encabezado 4 3" xfId="90"/>
    <cellStyle name="Énfasis1 2" xfId="33"/>
    <cellStyle name="Énfasis1 3" xfId="91"/>
    <cellStyle name="Énfasis2 2" xfId="34"/>
    <cellStyle name="Énfasis2 3" xfId="92"/>
    <cellStyle name="Énfasis3 2" xfId="35"/>
    <cellStyle name="Énfasis3 3" xfId="93"/>
    <cellStyle name="Énfasis4 2" xfId="36"/>
    <cellStyle name="Énfasis4 3" xfId="94"/>
    <cellStyle name="Énfasis5 2" xfId="37"/>
    <cellStyle name="Énfasis5 3" xfId="95"/>
    <cellStyle name="Énfasis6 2" xfId="38"/>
    <cellStyle name="Énfasis6 3" xfId="96"/>
    <cellStyle name="Entrada 2" xfId="39"/>
    <cellStyle name="Entrada 2 10" xfId="452"/>
    <cellStyle name="Entrada 2 11" xfId="453"/>
    <cellStyle name="Entrada 2 12" xfId="454"/>
    <cellStyle name="Entrada 2 2" xfId="124"/>
    <cellStyle name="Entrada 2 2 10" xfId="455"/>
    <cellStyle name="Entrada 2 2 2" xfId="456"/>
    <cellStyle name="Entrada 2 2 2 2" xfId="457"/>
    <cellStyle name="Entrada 2 2 2 2 2" xfId="458"/>
    <cellStyle name="Entrada 2 2 2 2 3" xfId="459"/>
    <cellStyle name="Entrada 2 2 2 2 4" xfId="460"/>
    <cellStyle name="Entrada 2 2 2 2 5" xfId="461"/>
    <cellStyle name="Entrada 2 2 2 2 6" xfId="462"/>
    <cellStyle name="Entrada 2 2 2 3" xfId="463"/>
    <cellStyle name="Entrada 2 2 2 4" xfId="464"/>
    <cellStyle name="Entrada 2 2 2 5" xfId="465"/>
    <cellStyle name="Entrada 2 2 2 6" xfId="466"/>
    <cellStyle name="Entrada 2 2 2 7" xfId="467"/>
    <cellStyle name="Entrada 2 2 3" xfId="468"/>
    <cellStyle name="Entrada 2 2 3 2" xfId="469"/>
    <cellStyle name="Entrada 2 2 3 2 2" xfId="470"/>
    <cellStyle name="Entrada 2 2 3 2 3" xfId="471"/>
    <cellStyle name="Entrada 2 2 3 2 4" xfId="472"/>
    <cellStyle name="Entrada 2 2 3 2 5" xfId="473"/>
    <cellStyle name="Entrada 2 2 3 2 6" xfId="474"/>
    <cellStyle name="Entrada 2 2 3 3" xfId="475"/>
    <cellStyle name="Entrada 2 2 3 4" xfId="476"/>
    <cellStyle name="Entrada 2 2 3 5" xfId="477"/>
    <cellStyle name="Entrada 2 2 3 6" xfId="478"/>
    <cellStyle name="Entrada 2 2 3 7" xfId="479"/>
    <cellStyle name="Entrada 2 2 4" xfId="480"/>
    <cellStyle name="Entrada 2 2 4 2" xfId="481"/>
    <cellStyle name="Entrada 2 2 4 3" xfId="482"/>
    <cellStyle name="Entrada 2 2 4 4" xfId="483"/>
    <cellStyle name="Entrada 2 2 4 5" xfId="484"/>
    <cellStyle name="Entrada 2 2 4 6" xfId="485"/>
    <cellStyle name="Entrada 2 2 5" xfId="486"/>
    <cellStyle name="Entrada 2 2 5 2" xfId="487"/>
    <cellStyle name="Entrada 2 2 5 3" xfId="488"/>
    <cellStyle name="Entrada 2 2 5 4" xfId="489"/>
    <cellStyle name="Entrada 2 2 5 5" xfId="490"/>
    <cellStyle name="Entrada 2 2 5 6" xfId="491"/>
    <cellStyle name="Entrada 2 2 6" xfId="492"/>
    <cellStyle name="Entrada 2 2 7" xfId="493"/>
    <cellStyle name="Entrada 2 2 8" xfId="494"/>
    <cellStyle name="Entrada 2 2 9" xfId="495"/>
    <cellStyle name="Entrada 2 3" xfId="126"/>
    <cellStyle name="Entrada 2 3 10" xfId="496"/>
    <cellStyle name="Entrada 2 3 2" xfId="497"/>
    <cellStyle name="Entrada 2 3 2 2" xfId="498"/>
    <cellStyle name="Entrada 2 3 2 2 2" xfId="499"/>
    <cellStyle name="Entrada 2 3 2 2 3" xfId="500"/>
    <cellStyle name="Entrada 2 3 2 2 4" xfId="501"/>
    <cellStyle name="Entrada 2 3 2 2 5" xfId="502"/>
    <cellStyle name="Entrada 2 3 2 2 6" xfId="503"/>
    <cellStyle name="Entrada 2 3 2 3" xfId="504"/>
    <cellStyle name="Entrada 2 3 2 4" xfId="505"/>
    <cellStyle name="Entrada 2 3 2 5" xfId="506"/>
    <cellStyle name="Entrada 2 3 2 6" xfId="507"/>
    <cellStyle name="Entrada 2 3 2 7" xfId="508"/>
    <cellStyle name="Entrada 2 3 3" xfId="509"/>
    <cellStyle name="Entrada 2 3 3 2" xfId="510"/>
    <cellStyle name="Entrada 2 3 3 2 2" xfId="511"/>
    <cellStyle name="Entrada 2 3 3 2 3" xfId="512"/>
    <cellStyle name="Entrada 2 3 3 2 4" xfId="513"/>
    <cellStyle name="Entrada 2 3 3 2 5" xfId="514"/>
    <cellStyle name="Entrada 2 3 3 2 6" xfId="515"/>
    <cellStyle name="Entrada 2 3 3 3" xfId="516"/>
    <cellStyle name="Entrada 2 3 3 4" xfId="517"/>
    <cellStyle name="Entrada 2 3 3 5" xfId="518"/>
    <cellStyle name="Entrada 2 3 3 6" xfId="519"/>
    <cellStyle name="Entrada 2 3 3 7" xfId="520"/>
    <cellStyle name="Entrada 2 3 4" xfId="521"/>
    <cellStyle name="Entrada 2 3 4 2" xfId="522"/>
    <cellStyle name="Entrada 2 3 4 3" xfId="523"/>
    <cellStyle name="Entrada 2 3 4 4" xfId="524"/>
    <cellStyle name="Entrada 2 3 4 5" xfId="525"/>
    <cellStyle name="Entrada 2 3 4 6" xfId="526"/>
    <cellStyle name="Entrada 2 3 5" xfId="527"/>
    <cellStyle name="Entrada 2 3 5 2" xfId="528"/>
    <cellStyle name="Entrada 2 3 5 3" xfId="529"/>
    <cellStyle name="Entrada 2 3 5 4" xfId="530"/>
    <cellStyle name="Entrada 2 3 5 5" xfId="531"/>
    <cellStyle name="Entrada 2 3 5 6" xfId="532"/>
    <cellStyle name="Entrada 2 3 6" xfId="533"/>
    <cellStyle name="Entrada 2 3 7" xfId="534"/>
    <cellStyle name="Entrada 2 3 8" xfId="535"/>
    <cellStyle name="Entrada 2 3 9" xfId="536"/>
    <cellStyle name="Entrada 2 4" xfId="137"/>
    <cellStyle name="Entrada 2 4 2" xfId="537"/>
    <cellStyle name="Entrada 2 4 2 2" xfId="538"/>
    <cellStyle name="Entrada 2 4 2 2 2" xfId="539"/>
    <cellStyle name="Entrada 2 4 2 2 3" xfId="540"/>
    <cellStyle name="Entrada 2 4 2 2 4" xfId="541"/>
    <cellStyle name="Entrada 2 4 2 2 5" xfId="542"/>
    <cellStyle name="Entrada 2 4 2 2 6" xfId="543"/>
    <cellStyle name="Entrada 2 4 2 3" xfId="544"/>
    <cellStyle name="Entrada 2 4 2 4" xfId="545"/>
    <cellStyle name="Entrada 2 4 2 5" xfId="546"/>
    <cellStyle name="Entrada 2 4 2 6" xfId="547"/>
    <cellStyle name="Entrada 2 4 2 7" xfId="548"/>
    <cellStyle name="Entrada 2 4 3" xfId="549"/>
    <cellStyle name="Entrada 2 4 3 2" xfId="550"/>
    <cellStyle name="Entrada 2 4 3 2 2" xfId="551"/>
    <cellStyle name="Entrada 2 4 3 2 3" xfId="552"/>
    <cellStyle name="Entrada 2 4 3 2 4" xfId="553"/>
    <cellStyle name="Entrada 2 4 3 2 5" xfId="554"/>
    <cellStyle name="Entrada 2 4 3 2 6" xfId="555"/>
    <cellStyle name="Entrada 2 4 3 3" xfId="556"/>
    <cellStyle name="Entrada 2 4 3 4" xfId="557"/>
    <cellStyle name="Entrada 2 4 3 5" xfId="558"/>
    <cellStyle name="Entrada 2 4 3 6" xfId="559"/>
    <cellStyle name="Entrada 2 4 3 7" xfId="560"/>
    <cellStyle name="Entrada 2 4 4" xfId="561"/>
    <cellStyle name="Entrada 2 4 4 2" xfId="562"/>
    <cellStyle name="Entrada 2 4 4 3" xfId="563"/>
    <cellStyle name="Entrada 2 4 4 4" xfId="564"/>
    <cellStyle name="Entrada 2 4 4 5" xfId="565"/>
    <cellStyle name="Entrada 2 4 4 6" xfId="566"/>
    <cellStyle name="Entrada 2 4 5" xfId="567"/>
    <cellStyle name="Entrada 2 4 6" xfId="568"/>
    <cellStyle name="Entrada 2 4 7" xfId="569"/>
    <cellStyle name="Entrada 2 4 8" xfId="570"/>
    <cellStyle name="Entrada 2 4 9" xfId="571"/>
    <cellStyle name="Entrada 2 5" xfId="572"/>
    <cellStyle name="Entrada 2 5 2" xfId="573"/>
    <cellStyle name="Entrada 2 5 2 2" xfId="574"/>
    <cellStyle name="Entrada 2 5 2 3" xfId="575"/>
    <cellStyle name="Entrada 2 5 2 4" xfId="576"/>
    <cellStyle name="Entrada 2 5 2 5" xfId="577"/>
    <cellStyle name="Entrada 2 5 2 6" xfId="578"/>
    <cellStyle name="Entrada 2 5 3" xfId="579"/>
    <cellStyle name="Entrada 2 5 4" xfId="580"/>
    <cellStyle name="Entrada 2 5 5" xfId="581"/>
    <cellStyle name="Entrada 2 5 6" xfId="582"/>
    <cellStyle name="Entrada 2 5 7" xfId="583"/>
    <cellStyle name="Entrada 2 6" xfId="584"/>
    <cellStyle name="Entrada 2 6 2" xfId="585"/>
    <cellStyle name="Entrada 2 6 2 2" xfId="586"/>
    <cellStyle name="Entrada 2 6 2 3" xfId="587"/>
    <cellStyle name="Entrada 2 6 2 4" xfId="588"/>
    <cellStyle name="Entrada 2 6 2 5" xfId="589"/>
    <cellStyle name="Entrada 2 6 2 6" xfId="590"/>
    <cellStyle name="Entrada 2 6 3" xfId="591"/>
    <cellStyle name="Entrada 2 6 4" xfId="592"/>
    <cellStyle name="Entrada 2 6 5" xfId="593"/>
    <cellStyle name="Entrada 2 6 6" xfId="594"/>
    <cellStyle name="Entrada 2 6 7" xfId="595"/>
    <cellStyle name="Entrada 2 7" xfId="596"/>
    <cellStyle name="Entrada 2 7 2" xfId="597"/>
    <cellStyle name="Entrada 2 7 3" xfId="598"/>
    <cellStyle name="Entrada 2 7 4" xfId="599"/>
    <cellStyle name="Entrada 2 7 5" xfId="600"/>
    <cellStyle name="Entrada 2 7 6" xfId="601"/>
    <cellStyle name="Entrada 2 8" xfId="602"/>
    <cellStyle name="Entrada 2 9" xfId="603"/>
    <cellStyle name="Entrada 3" xfId="97"/>
    <cellStyle name="Entrada 3 10" xfId="604"/>
    <cellStyle name="Entrada 3 11" xfId="605"/>
    <cellStyle name="Entrada 3 12" xfId="606"/>
    <cellStyle name="Entrada 3 2" xfId="122"/>
    <cellStyle name="Entrada 3 2 10" xfId="607"/>
    <cellStyle name="Entrada 3 2 2" xfId="608"/>
    <cellStyle name="Entrada 3 2 2 2" xfId="609"/>
    <cellStyle name="Entrada 3 2 2 2 2" xfId="610"/>
    <cellStyle name="Entrada 3 2 2 2 3" xfId="611"/>
    <cellStyle name="Entrada 3 2 2 2 4" xfId="612"/>
    <cellStyle name="Entrada 3 2 2 2 5" xfId="613"/>
    <cellStyle name="Entrada 3 2 2 2 6" xfId="614"/>
    <cellStyle name="Entrada 3 2 2 3" xfId="615"/>
    <cellStyle name="Entrada 3 2 2 4" xfId="616"/>
    <cellStyle name="Entrada 3 2 2 5" xfId="617"/>
    <cellStyle name="Entrada 3 2 2 6" xfId="618"/>
    <cellStyle name="Entrada 3 2 2 7" xfId="619"/>
    <cellStyle name="Entrada 3 2 3" xfId="620"/>
    <cellStyle name="Entrada 3 2 3 2" xfId="621"/>
    <cellStyle name="Entrada 3 2 3 2 2" xfId="622"/>
    <cellStyle name="Entrada 3 2 3 2 3" xfId="623"/>
    <cellStyle name="Entrada 3 2 3 2 4" xfId="624"/>
    <cellStyle name="Entrada 3 2 3 2 5" xfId="625"/>
    <cellStyle name="Entrada 3 2 3 2 6" xfId="626"/>
    <cellStyle name="Entrada 3 2 3 3" xfId="627"/>
    <cellStyle name="Entrada 3 2 3 4" xfId="628"/>
    <cellStyle name="Entrada 3 2 3 5" xfId="629"/>
    <cellStyle name="Entrada 3 2 3 6" xfId="630"/>
    <cellStyle name="Entrada 3 2 3 7" xfId="631"/>
    <cellStyle name="Entrada 3 2 4" xfId="632"/>
    <cellStyle name="Entrada 3 2 4 2" xfId="633"/>
    <cellStyle name="Entrada 3 2 4 3" xfId="634"/>
    <cellStyle name="Entrada 3 2 4 4" xfId="635"/>
    <cellStyle name="Entrada 3 2 4 5" xfId="636"/>
    <cellStyle name="Entrada 3 2 4 6" xfId="637"/>
    <cellStyle name="Entrada 3 2 5" xfId="638"/>
    <cellStyle name="Entrada 3 2 5 2" xfId="639"/>
    <cellStyle name="Entrada 3 2 5 3" xfId="640"/>
    <cellStyle name="Entrada 3 2 5 4" xfId="641"/>
    <cellStyle name="Entrada 3 2 5 5" xfId="642"/>
    <cellStyle name="Entrada 3 2 5 6" xfId="643"/>
    <cellStyle name="Entrada 3 2 6" xfId="644"/>
    <cellStyle name="Entrada 3 2 7" xfId="645"/>
    <cellStyle name="Entrada 3 2 8" xfId="646"/>
    <cellStyle name="Entrada 3 2 9" xfId="647"/>
    <cellStyle name="Entrada 3 3" xfId="131"/>
    <cellStyle name="Entrada 3 3 10" xfId="648"/>
    <cellStyle name="Entrada 3 3 2" xfId="649"/>
    <cellStyle name="Entrada 3 3 2 2" xfId="650"/>
    <cellStyle name="Entrada 3 3 2 2 2" xfId="651"/>
    <cellStyle name="Entrada 3 3 2 2 3" xfId="652"/>
    <cellStyle name="Entrada 3 3 2 2 4" xfId="653"/>
    <cellStyle name="Entrada 3 3 2 2 5" xfId="654"/>
    <cellStyle name="Entrada 3 3 2 2 6" xfId="655"/>
    <cellStyle name="Entrada 3 3 2 3" xfId="656"/>
    <cellStyle name="Entrada 3 3 2 4" xfId="657"/>
    <cellStyle name="Entrada 3 3 2 5" xfId="658"/>
    <cellStyle name="Entrada 3 3 2 6" xfId="659"/>
    <cellStyle name="Entrada 3 3 2 7" xfId="660"/>
    <cellStyle name="Entrada 3 3 3" xfId="661"/>
    <cellStyle name="Entrada 3 3 3 2" xfId="662"/>
    <cellStyle name="Entrada 3 3 3 2 2" xfId="663"/>
    <cellStyle name="Entrada 3 3 3 2 3" xfId="664"/>
    <cellStyle name="Entrada 3 3 3 2 4" xfId="665"/>
    <cellStyle name="Entrada 3 3 3 2 5" xfId="666"/>
    <cellStyle name="Entrada 3 3 3 2 6" xfId="667"/>
    <cellStyle name="Entrada 3 3 3 3" xfId="668"/>
    <cellStyle name="Entrada 3 3 3 4" xfId="669"/>
    <cellStyle name="Entrada 3 3 3 5" xfId="670"/>
    <cellStyle name="Entrada 3 3 3 6" xfId="671"/>
    <cellStyle name="Entrada 3 3 3 7" xfId="672"/>
    <cellStyle name="Entrada 3 3 4" xfId="673"/>
    <cellStyle name="Entrada 3 3 4 2" xfId="674"/>
    <cellStyle name="Entrada 3 3 4 3" xfId="675"/>
    <cellStyle name="Entrada 3 3 4 4" xfId="676"/>
    <cellStyle name="Entrada 3 3 4 5" xfId="677"/>
    <cellStyle name="Entrada 3 3 4 6" xfId="678"/>
    <cellStyle name="Entrada 3 3 5" xfId="679"/>
    <cellStyle name="Entrada 3 3 5 2" xfId="680"/>
    <cellStyle name="Entrada 3 3 5 3" xfId="681"/>
    <cellStyle name="Entrada 3 3 5 4" xfId="682"/>
    <cellStyle name="Entrada 3 3 5 5" xfId="683"/>
    <cellStyle name="Entrada 3 3 5 6" xfId="684"/>
    <cellStyle name="Entrada 3 3 6" xfId="685"/>
    <cellStyle name="Entrada 3 3 7" xfId="686"/>
    <cellStyle name="Entrada 3 3 8" xfId="687"/>
    <cellStyle name="Entrada 3 3 9" xfId="688"/>
    <cellStyle name="Entrada 3 4" xfId="142"/>
    <cellStyle name="Entrada 3 4 2" xfId="689"/>
    <cellStyle name="Entrada 3 4 2 2" xfId="690"/>
    <cellStyle name="Entrada 3 4 2 2 2" xfId="691"/>
    <cellStyle name="Entrada 3 4 2 2 3" xfId="692"/>
    <cellStyle name="Entrada 3 4 2 2 4" xfId="693"/>
    <cellStyle name="Entrada 3 4 2 2 5" xfId="694"/>
    <cellStyle name="Entrada 3 4 2 2 6" xfId="695"/>
    <cellStyle name="Entrada 3 4 2 3" xfId="696"/>
    <cellStyle name="Entrada 3 4 2 4" xfId="697"/>
    <cellStyle name="Entrada 3 4 2 5" xfId="698"/>
    <cellStyle name="Entrada 3 4 2 6" xfId="699"/>
    <cellStyle name="Entrada 3 4 2 7" xfId="700"/>
    <cellStyle name="Entrada 3 4 3" xfId="701"/>
    <cellStyle name="Entrada 3 4 3 2" xfId="702"/>
    <cellStyle name="Entrada 3 4 3 2 2" xfId="703"/>
    <cellStyle name="Entrada 3 4 3 2 3" xfId="704"/>
    <cellStyle name="Entrada 3 4 3 2 4" xfId="705"/>
    <cellStyle name="Entrada 3 4 3 2 5" xfId="706"/>
    <cellStyle name="Entrada 3 4 3 2 6" xfId="707"/>
    <cellStyle name="Entrada 3 4 3 3" xfId="708"/>
    <cellStyle name="Entrada 3 4 3 4" xfId="709"/>
    <cellStyle name="Entrada 3 4 3 5" xfId="710"/>
    <cellStyle name="Entrada 3 4 3 6" xfId="711"/>
    <cellStyle name="Entrada 3 4 3 7" xfId="712"/>
    <cellStyle name="Entrada 3 4 4" xfId="713"/>
    <cellStyle name="Entrada 3 4 4 2" xfId="714"/>
    <cellStyle name="Entrada 3 4 4 3" xfId="715"/>
    <cellStyle name="Entrada 3 4 4 4" xfId="716"/>
    <cellStyle name="Entrada 3 4 4 5" xfId="717"/>
    <cellStyle name="Entrada 3 4 4 6" xfId="718"/>
    <cellStyle name="Entrada 3 4 5" xfId="719"/>
    <cellStyle name="Entrada 3 4 6" xfId="720"/>
    <cellStyle name="Entrada 3 4 7" xfId="721"/>
    <cellStyle name="Entrada 3 4 8" xfId="722"/>
    <cellStyle name="Entrada 3 4 9" xfId="723"/>
    <cellStyle name="Entrada 3 5" xfId="724"/>
    <cellStyle name="Entrada 3 5 2" xfId="725"/>
    <cellStyle name="Entrada 3 5 2 2" xfId="726"/>
    <cellStyle name="Entrada 3 5 2 3" xfId="727"/>
    <cellStyle name="Entrada 3 5 2 4" xfId="728"/>
    <cellStyle name="Entrada 3 5 2 5" xfId="729"/>
    <cellStyle name="Entrada 3 5 2 6" xfId="730"/>
    <cellStyle name="Entrada 3 5 3" xfId="731"/>
    <cellStyle name="Entrada 3 5 4" xfId="732"/>
    <cellStyle name="Entrada 3 5 5" xfId="733"/>
    <cellStyle name="Entrada 3 5 6" xfId="734"/>
    <cellStyle name="Entrada 3 5 7" xfId="735"/>
    <cellStyle name="Entrada 3 6" xfId="736"/>
    <cellStyle name="Entrada 3 6 2" xfId="737"/>
    <cellStyle name="Entrada 3 6 2 2" xfId="738"/>
    <cellStyle name="Entrada 3 6 2 3" xfId="739"/>
    <cellStyle name="Entrada 3 6 2 4" xfId="740"/>
    <cellStyle name="Entrada 3 6 2 5" xfId="741"/>
    <cellStyle name="Entrada 3 6 2 6" xfId="742"/>
    <cellStyle name="Entrada 3 6 3" xfId="743"/>
    <cellStyle name="Entrada 3 6 4" xfId="744"/>
    <cellStyle name="Entrada 3 6 5" xfId="745"/>
    <cellStyle name="Entrada 3 6 6" xfId="746"/>
    <cellStyle name="Entrada 3 6 7" xfId="747"/>
    <cellStyle name="Entrada 3 7" xfId="748"/>
    <cellStyle name="Entrada 3 7 2" xfId="749"/>
    <cellStyle name="Entrada 3 7 3" xfId="750"/>
    <cellStyle name="Entrada 3 7 4" xfId="751"/>
    <cellStyle name="Entrada 3 7 5" xfId="752"/>
    <cellStyle name="Entrada 3 7 6" xfId="753"/>
    <cellStyle name="Entrada 3 8" xfId="754"/>
    <cellStyle name="Entrada 3 9" xfId="755"/>
    <cellStyle name="Euro" xfId="98"/>
    <cellStyle name="Euro 2" xfId="110"/>
    <cellStyle name="Excel Built-in Excel Built-in Excel Built-in Normal" xfId="756"/>
    <cellStyle name="Hipervínculo 2" xfId="8"/>
    <cellStyle name="Hipervínculo 2 2" xfId="757"/>
    <cellStyle name="Hipervínculo 3" xfId="51"/>
    <cellStyle name="Hipervínculo 3 2" xfId="758"/>
    <cellStyle name="Hipervínculo 4" xfId="99"/>
    <cellStyle name="Hipervínculo 4 2" xfId="759"/>
    <cellStyle name="Hipervínculo 5" xfId="111"/>
    <cellStyle name="Hipervínculo 6" xfId="112"/>
    <cellStyle name="Hipervínculo 7" xfId="114"/>
    <cellStyle name="Incorrecto 2" xfId="40"/>
    <cellStyle name="Incorrecto 3" xfId="100"/>
    <cellStyle name="Millares [0]" xfId="1854" builtinId="6"/>
    <cellStyle name="Millares 2" xfId="2"/>
    <cellStyle name="Millares 2 2" xfId="57"/>
    <cellStyle name="Millares 2 2 2" xfId="760"/>
    <cellStyle name="Millares 2 3" xfId="761"/>
    <cellStyle name="Millares 3" xfId="3"/>
    <cellStyle name="Millares 3 2" xfId="61"/>
    <cellStyle name="Millares 4" xfId="762"/>
    <cellStyle name="Millares 4 2" xfId="763"/>
    <cellStyle name="Millares 5" xfId="55"/>
    <cellStyle name="Moneda" xfId="1856" builtinId="4"/>
    <cellStyle name="Moneda 2" xfId="764"/>
    <cellStyle name="Moneda 3" xfId="765"/>
    <cellStyle name="Neutral 2" xfId="41"/>
    <cellStyle name="Neutral 3" xfId="101"/>
    <cellStyle name="Normal" xfId="0" builtinId="0"/>
    <cellStyle name="Normal 10" xfId="60"/>
    <cellStyle name="Normal 10 2" xfId="766"/>
    <cellStyle name="Normal 10 2 2" xfId="767"/>
    <cellStyle name="Normal 11" xfId="768"/>
    <cellStyle name="Normal 11 2" xfId="769"/>
    <cellStyle name="Normal 11 2 2" xfId="770"/>
    <cellStyle name="Normal 12" xfId="771"/>
    <cellStyle name="Normal 13" xfId="63"/>
    <cellStyle name="Normal 14" xfId="1855"/>
    <cellStyle name="Normal 2" xfId="1"/>
    <cellStyle name="Normal 2 2" xfId="4"/>
    <cellStyle name="Normal 2 2 2" xfId="772"/>
    <cellStyle name="Normal 2 3" xfId="773"/>
    <cellStyle name="Normal 2 4" xfId="774"/>
    <cellStyle name="Normal 22" xfId="62"/>
    <cellStyle name="Normal 24" xfId="56"/>
    <cellStyle name="Normal 26" xfId="58"/>
    <cellStyle name="Normal 29" xfId="59"/>
    <cellStyle name="Normal 3" xfId="5"/>
    <cellStyle name="Normal 3 2" xfId="775"/>
    <cellStyle name="Normal 3 2 2" xfId="776"/>
    <cellStyle name="Normal 3 2 3" xfId="777"/>
    <cellStyle name="Normal 32" xfId="64"/>
    <cellStyle name="Normal 33" xfId="53"/>
    <cellStyle name="Normal 35" xfId="54"/>
    <cellStyle name="Normal 4" xfId="7"/>
    <cellStyle name="Normal 4 2" xfId="52"/>
    <cellStyle name="Normal 4 2 2" xfId="778"/>
    <cellStyle name="Normal 5" xfId="6"/>
    <cellStyle name="Normal 5 2" xfId="779"/>
    <cellStyle name="Normal 5 2 2" xfId="780"/>
    <cellStyle name="Normal 6" xfId="9"/>
    <cellStyle name="Normal 6 2" xfId="65"/>
    <cellStyle name="Normal 6 2 2" xfId="781"/>
    <cellStyle name="Normal 7" xfId="67"/>
    <cellStyle name="Normal 7 2" xfId="782"/>
    <cellStyle name="Normal 7 2 2" xfId="783"/>
    <cellStyle name="Normal 8" xfId="68"/>
    <cellStyle name="Normal 8 2" xfId="784"/>
    <cellStyle name="Normal 8 2 2" xfId="785"/>
    <cellStyle name="Normal 8 3" xfId="786"/>
    <cellStyle name="Normal 9" xfId="66"/>
    <cellStyle name="Normal 9 2" xfId="787"/>
    <cellStyle name="Normal 9 2 2" xfId="788"/>
    <cellStyle name="Normal 9 3" xfId="789"/>
    <cellStyle name="Notas 2" xfId="42"/>
    <cellStyle name="Notas 2 10" xfId="790"/>
    <cellStyle name="Notas 2 11" xfId="791"/>
    <cellStyle name="Notas 2 12" xfId="792"/>
    <cellStyle name="Notas 2 2" xfId="121"/>
    <cellStyle name="Notas 2 2 10" xfId="793"/>
    <cellStyle name="Notas 2 2 2" xfId="794"/>
    <cellStyle name="Notas 2 2 2 2" xfId="795"/>
    <cellStyle name="Notas 2 2 2 2 2" xfId="796"/>
    <cellStyle name="Notas 2 2 2 2 3" xfId="797"/>
    <cellStyle name="Notas 2 2 2 2 4" xfId="798"/>
    <cellStyle name="Notas 2 2 2 2 5" xfId="799"/>
    <cellStyle name="Notas 2 2 2 2 6" xfId="800"/>
    <cellStyle name="Notas 2 2 2 3" xfId="801"/>
    <cellStyle name="Notas 2 2 2 4" xfId="802"/>
    <cellStyle name="Notas 2 2 2 5" xfId="803"/>
    <cellStyle name="Notas 2 2 2 6" xfId="804"/>
    <cellStyle name="Notas 2 2 2 7" xfId="805"/>
    <cellStyle name="Notas 2 2 3" xfId="806"/>
    <cellStyle name="Notas 2 2 3 2" xfId="807"/>
    <cellStyle name="Notas 2 2 3 2 2" xfId="808"/>
    <cellStyle name="Notas 2 2 3 2 3" xfId="809"/>
    <cellStyle name="Notas 2 2 3 2 4" xfId="810"/>
    <cellStyle name="Notas 2 2 3 2 5" xfId="811"/>
    <cellStyle name="Notas 2 2 3 2 6" xfId="812"/>
    <cellStyle name="Notas 2 2 3 3" xfId="813"/>
    <cellStyle name="Notas 2 2 3 4" xfId="814"/>
    <cellStyle name="Notas 2 2 3 5" xfId="815"/>
    <cellStyle name="Notas 2 2 3 6" xfId="816"/>
    <cellStyle name="Notas 2 2 3 7" xfId="817"/>
    <cellStyle name="Notas 2 2 4" xfId="818"/>
    <cellStyle name="Notas 2 2 4 2" xfId="819"/>
    <cellStyle name="Notas 2 2 4 3" xfId="820"/>
    <cellStyle name="Notas 2 2 4 4" xfId="821"/>
    <cellStyle name="Notas 2 2 4 5" xfId="822"/>
    <cellStyle name="Notas 2 2 4 6" xfId="823"/>
    <cellStyle name="Notas 2 2 5" xfId="824"/>
    <cellStyle name="Notas 2 2 5 2" xfId="825"/>
    <cellStyle name="Notas 2 2 5 3" xfId="826"/>
    <cellStyle name="Notas 2 2 5 4" xfId="827"/>
    <cellStyle name="Notas 2 2 5 5" xfId="828"/>
    <cellStyle name="Notas 2 2 5 6" xfId="829"/>
    <cellStyle name="Notas 2 2 6" xfId="830"/>
    <cellStyle name="Notas 2 2 7" xfId="831"/>
    <cellStyle name="Notas 2 2 8" xfId="832"/>
    <cellStyle name="Notas 2 2 9" xfId="833"/>
    <cellStyle name="Notas 2 3" xfId="125"/>
    <cellStyle name="Notas 2 3 10" xfId="834"/>
    <cellStyle name="Notas 2 3 2" xfId="835"/>
    <cellStyle name="Notas 2 3 2 2" xfId="836"/>
    <cellStyle name="Notas 2 3 2 2 2" xfId="837"/>
    <cellStyle name="Notas 2 3 2 2 3" xfId="838"/>
    <cellStyle name="Notas 2 3 2 2 4" xfId="839"/>
    <cellStyle name="Notas 2 3 2 2 5" xfId="840"/>
    <cellStyle name="Notas 2 3 2 2 6" xfId="841"/>
    <cellStyle name="Notas 2 3 2 3" xfId="842"/>
    <cellStyle name="Notas 2 3 2 4" xfId="843"/>
    <cellStyle name="Notas 2 3 2 5" xfId="844"/>
    <cellStyle name="Notas 2 3 2 6" xfId="845"/>
    <cellStyle name="Notas 2 3 2 7" xfId="846"/>
    <cellStyle name="Notas 2 3 3" xfId="847"/>
    <cellStyle name="Notas 2 3 3 2" xfId="848"/>
    <cellStyle name="Notas 2 3 3 2 2" xfId="849"/>
    <cellStyle name="Notas 2 3 3 2 3" xfId="850"/>
    <cellStyle name="Notas 2 3 3 2 4" xfId="851"/>
    <cellStyle name="Notas 2 3 3 2 5" xfId="852"/>
    <cellStyle name="Notas 2 3 3 2 6" xfId="853"/>
    <cellStyle name="Notas 2 3 3 3" xfId="854"/>
    <cellStyle name="Notas 2 3 3 4" xfId="855"/>
    <cellStyle name="Notas 2 3 3 5" xfId="856"/>
    <cellStyle name="Notas 2 3 3 6" xfId="857"/>
    <cellStyle name="Notas 2 3 3 7" xfId="858"/>
    <cellStyle name="Notas 2 3 4" xfId="859"/>
    <cellStyle name="Notas 2 3 4 2" xfId="860"/>
    <cellStyle name="Notas 2 3 4 3" xfId="861"/>
    <cellStyle name="Notas 2 3 4 4" xfId="862"/>
    <cellStyle name="Notas 2 3 4 5" xfId="863"/>
    <cellStyle name="Notas 2 3 4 6" xfId="864"/>
    <cellStyle name="Notas 2 3 5" xfId="865"/>
    <cellStyle name="Notas 2 3 5 2" xfId="866"/>
    <cellStyle name="Notas 2 3 5 3" xfId="867"/>
    <cellStyle name="Notas 2 3 5 4" xfId="868"/>
    <cellStyle name="Notas 2 3 5 5" xfId="869"/>
    <cellStyle name="Notas 2 3 5 6" xfId="870"/>
    <cellStyle name="Notas 2 3 6" xfId="871"/>
    <cellStyle name="Notas 2 3 7" xfId="872"/>
    <cellStyle name="Notas 2 3 8" xfId="873"/>
    <cellStyle name="Notas 2 3 9" xfId="874"/>
    <cellStyle name="Notas 2 4" xfId="138"/>
    <cellStyle name="Notas 2 4 2" xfId="875"/>
    <cellStyle name="Notas 2 4 2 2" xfId="876"/>
    <cellStyle name="Notas 2 4 2 2 2" xfId="877"/>
    <cellStyle name="Notas 2 4 2 2 3" xfId="878"/>
    <cellStyle name="Notas 2 4 2 2 4" xfId="879"/>
    <cellStyle name="Notas 2 4 2 2 5" xfId="880"/>
    <cellStyle name="Notas 2 4 2 2 6" xfId="881"/>
    <cellStyle name="Notas 2 4 2 3" xfId="882"/>
    <cellStyle name="Notas 2 4 2 4" xfId="883"/>
    <cellStyle name="Notas 2 4 2 5" xfId="884"/>
    <cellStyle name="Notas 2 4 2 6" xfId="885"/>
    <cellStyle name="Notas 2 4 2 7" xfId="886"/>
    <cellStyle name="Notas 2 4 3" xfId="887"/>
    <cellStyle name="Notas 2 4 3 2" xfId="888"/>
    <cellStyle name="Notas 2 4 3 2 2" xfId="889"/>
    <cellStyle name="Notas 2 4 3 2 3" xfId="890"/>
    <cellStyle name="Notas 2 4 3 2 4" xfId="891"/>
    <cellStyle name="Notas 2 4 3 2 5" xfId="892"/>
    <cellStyle name="Notas 2 4 3 2 6" xfId="893"/>
    <cellStyle name="Notas 2 4 3 3" xfId="894"/>
    <cellStyle name="Notas 2 4 3 4" xfId="895"/>
    <cellStyle name="Notas 2 4 3 5" xfId="896"/>
    <cellStyle name="Notas 2 4 3 6" xfId="897"/>
    <cellStyle name="Notas 2 4 3 7" xfId="898"/>
    <cellStyle name="Notas 2 4 4" xfId="899"/>
    <cellStyle name="Notas 2 4 4 2" xfId="900"/>
    <cellStyle name="Notas 2 4 4 3" xfId="901"/>
    <cellStyle name="Notas 2 4 4 4" xfId="902"/>
    <cellStyle name="Notas 2 4 4 5" xfId="903"/>
    <cellStyle name="Notas 2 4 4 6" xfId="904"/>
    <cellStyle name="Notas 2 4 5" xfId="905"/>
    <cellStyle name="Notas 2 4 6" xfId="906"/>
    <cellStyle name="Notas 2 4 7" xfId="907"/>
    <cellStyle name="Notas 2 4 8" xfId="908"/>
    <cellStyle name="Notas 2 4 9" xfId="909"/>
    <cellStyle name="Notas 2 5" xfId="910"/>
    <cellStyle name="Notas 2 5 2" xfId="911"/>
    <cellStyle name="Notas 2 5 2 2" xfId="912"/>
    <cellStyle name="Notas 2 5 2 3" xfId="913"/>
    <cellStyle name="Notas 2 5 2 4" xfId="914"/>
    <cellStyle name="Notas 2 5 2 5" xfId="915"/>
    <cellStyle name="Notas 2 5 2 6" xfId="916"/>
    <cellStyle name="Notas 2 5 3" xfId="917"/>
    <cellStyle name="Notas 2 5 4" xfId="918"/>
    <cellStyle name="Notas 2 5 5" xfId="919"/>
    <cellStyle name="Notas 2 5 6" xfId="920"/>
    <cellStyle name="Notas 2 5 7" xfId="921"/>
    <cellStyle name="Notas 2 6" xfId="922"/>
    <cellStyle name="Notas 2 6 2" xfId="923"/>
    <cellStyle name="Notas 2 6 2 2" xfId="924"/>
    <cellStyle name="Notas 2 6 2 3" xfId="925"/>
    <cellStyle name="Notas 2 6 2 4" xfId="926"/>
    <cellStyle name="Notas 2 6 2 5" xfId="927"/>
    <cellStyle name="Notas 2 6 2 6" xfId="928"/>
    <cellStyle name="Notas 2 6 3" xfId="929"/>
    <cellStyle name="Notas 2 6 4" xfId="930"/>
    <cellStyle name="Notas 2 6 5" xfId="931"/>
    <cellStyle name="Notas 2 6 6" xfId="932"/>
    <cellStyle name="Notas 2 6 7" xfId="933"/>
    <cellStyle name="Notas 2 7" xfId="934"/>
    <cellStyle name="Notas 2 7 2" xfId="935"/>
    <cellStyle name="Notas 2 7 3" xfId="936"/>
    <cellStyle name="Notas 2 7 4" xfId="937"/>
    <cellStyle name="Notas 2 7 5" xfId="938"/>
    <cellStyle name="Notas 2 7 6" xfId="939"/>
    <cellStyle name="Notas 2 8" xfId="940"/>
    <cellStyle name="Notas 2 9" xfId="941"/>
    <cellStyle name="Notas 3" xfId="102"/>
    <cellStyle name="Notas 3 10" xfId="942"/>
    <cellStyle name="Notas 3 11" xfId="943"/>
    <cellStyle name="Notas 3 12" xfId="944"/>
    <cellStyle name="Notas 3 2" xfId="120"/>
    <cellStyle name="Notas 3 2 10" xfId="945"/>
    <cellStyle name="Notas 3 2 2" xfId="946"/>
    <cellStyle name="Notas 3 2 2 2" xfId="947"/>
    <cellStyle name="Notas 3 2 2 2 2" xfId="948"/>
    <cellStyle name="Notas 3 2 2 2 3" xfId="949"/>
    <cellStyle name="Notas 3 2 2 2 4" xfId="950"/>
    <cellStyle name="Notas 3 2 2 2 5" xfId="951"/>
    <cellStyle name="Notas 3 2 2 2 6" xfId="952"/>
    <cellStyle name="Notas 3 2 2 3" xfId="953"/>
    <cellStyle name="Notas 3 2 2 4" xfId="954"/>
    <cellStyle name="Notas 3 2 2 5" xfId="955"/>
    <cellStyle name="Notas 3 2 2 6" xfId="956"/>
    <cellStyle name="Notas 3 2 2 7" xfId="957"/>
    <cellStyle name="Notas 3 2 3" xfId="958"/>
    <cellStyle name="Notas 3 2 3 2" xfId="959"/>
    <cellStyle name="Notas 3 2 3 2 2" xfId="960"/>
    <cellStyle name="Notas 3 2 3 2 3" xfId="961"/>
    <cellStyle name="Notas 3 2 3 2 4" xfId="962"/>
    <cellStyle name="Notas 3 2 3 2 5" xfId="963"/>
    <cellStyle name="Notas 3 2 3 2 6" xfId="964"/>
    <cellStyle name="Notas 3 2 3 3" xfId="965"/>
    <cellStyle name="Notas 3 2 3 4" xfId="966"/>
    <cellStyle name="Notas 3 2 3 5" xfId="967"/>
    <cellStyle name="Notas 3 2 3 6" xfId="968"/>
    <cellStyle name="Notas 3 2 3 7" xfId="969"/>
    <cellStyle name="Notas 3 2 4" xfId="970"/>
    <cellStyle name="Notas 3 2 4 2" xfId="971"/>
    <cellStyle name="Notas 3 2 4 3" xfId="972"/>
    <cellStyle name="Notas 3 2 4 4" xfId="973"/>
    <cellStyle name="Notas 3 2 4 5" xfId="974"/>
    <cellStyle name="Notas 3 2 4 6" xfId="975"/>
    <cellStyle name="Notas 3 2 5" xfId="976"/>
    <cellStyle name="Notas 3 2 5 2" xfId="977"/>
    <cellStyle name="Notas 3 2 5 3" xfId="978"/>
    <cellStyle name="Notas 3 2 5 4" xfId="979"/>
    <cellStyle name="Notas 3 2 5 5" xfId="980"/>
    <cellStyle name="Notas 3 2 5 6" xfId="981"/>
    <cellStyle name="Notas 3 2 6" xfId="982"/>
    <cellStyle name="Notas 3 2 7" xfId="983"/>
    <cellStyle name="Notas 3 2 8" xfId="984"/>
    <cellStyle name="Notas 3 2 9" xfId="985"/>
    <cellStyle name="Notas 3 3" xfId="132"/>
    <cellStyle name="Notas 3 3 10" xfId="986"/>
    <cellStyle name="Notas 3 3 2" xfId="987"/>
    <cellStyle name="Notas 3 3 2 2" xfId="988"/>
    <cellStyle name="Notas 3 3 2 2 2" xfId="989"/>
    <cellStyle name="Notas 3 3 2 2 3" xfId="990"/>
    <cellStyle name="Notas 3 3 2 2 4" xfId="991"/>
    <cellStyle name="Notas 3 3 2 2 5" xfId="992"/>
    <cellStyle name="Notas 3 3 2 2 6" xfId="993"/>
    <cellStyle name="Notas 3 3 2 3" xfId="994"/>
    <cellStyle name="Notas 3 3 2 4" xfId="995"/>
    <cellStyle name="Notas 3 3 2 5" xfId="996"/>
    <cellStyle name="Notas 3 3 2 6" xfId="997"/>
    <cellStyle name="Notas 3 3 2 7" xfId="998"/>
    <cellStyle name="Notas 3 3 3" xfId="999"/>
    <cellStyle name="Notas 3 3 3 2" xfId="1000"/>
    <cellStyle name="Notas 3 3 3 2 2" xfId="1001"/>
    <cellStyle name="Notas 3 3 3 2 3" xfId="1002"/>
    <cellStyle name="Notas 3 3 3 2 4" xfId="1003"/>
    <cellStyle name="Notas 3 3 3 2 5" xfId="1004"/>
    <cellStyle name="Notas 3 3 3 2 6" xfId="1005"/>
    <cellStyle name="Notas 3 3 3 3" xfId="1006"/>
    <cellStyle name="Notas 3 3 3 4" xfId="1007"/>
    <cellStyle name="Notas 3 3 3 5" xfId="1008"/>
    <cellStyle name="Notas 3 3 3 6" xfId="1009"/>
    <cellStyle name="Notas 3 3 3 7" xfId="1010"/>
    <cellStyle name="Notas 3 3 4" xfId="1011"/>
    <cellStyle name="Notas 3 3 4 2" xfId="1012"/>
    <cellStyle name="Notas 3 3 4 3" xfId="1013"/>
    <cellStyle name="Notas 3 3 4 4" xfId="1014"/>
    <cellStyle name="Notas 3 3 4 5" xfId="1015"/>
    <cellStyle name="Notas 3 3 4 6" xfId="1016"/>
    <cellStyle name="Notas 3 3 5" xfId="1017"/>
    <cellStyle name="Notas 3 3 5 2" xfId="1018"/>
    <cellStyle name="Notas 3 3 5 3" xfId="1019"/>
    <cellStyle name="Notas 3 3 5 4" xfId="1020"/>
    <cellStyle name="Notas 3 3 5 5" xfId="1021"/>
    <cellStyle name="Notas 3 3 5 6" xfId="1022"/>
    <cellStyle name="Notas 3 3 6" xfId="1023"/>
    <cellStyle name="Notas 3 3 7" xfId="1024"/>
    <cellStyle name="Notas 3 3 8" xfId="1025"/>
    <cellStyle name="Notas 3 3 9" xfId="1026"/>
    <cellStyle name="Notas 3 4" xfId="143"/>
    <cellStyle name="Notas 3 4 2" xfId="1027"/>
    <cellStyle name="Notas 3 4 2 2" xfId="1028"/>
    <cellStyle name="Notas 3 4 2 2 2" xfId="1029"/>
    <cellStyle name="Notas 3 4 2 2 3" xfId="1030"/>
    <cellStyle name="Notas 3 4 2 2 4" xfId="1031"/>
    <cellStyle name="Notas 3 4 2 2 5" xfId="1032"/>
    <cellStyle name="Notas 3 4 2 2 6" xfId="1033"/>
    <cellStyle name="Notas 3 4 2 3" xfId="1034"/>
    <cellStyle name="Notas 3 4 2 4" xfId="1035"/>
    <cellStyle name="Notas 3 4 2 5" xfId="1036"/>
    <cellStyle name="Notas 3 4 2 6" xfId="1037"/>
    <cellStyle name="Notas 3 4 2 7" xfId="1038"/>
    <cellStyle name="Notas 3 4 3" xfId="1039"/>
    <cellStyle name="Notas 3 4 3 2" xfId="1040"/>
    <cellStyle name="Notas 3 4 3 2 2" xfId="1041"/>
    <cellStyle name="Notas 3 4 3 2 3" xfId="1042"/>
    <cellStyle name="Notas 3 4 3 2 4" xfId="1043"/>
    <cellStyle name="Notas 3 4 3 2 5" xfId="1044"/>
    <cellStyle name="Notas 3 4 3 2 6" xfId="1045"/>
    <cellStyle name="Notas 3 4 3 3" xfId="1046"/>
    <cellStyle name="Notas 3 4 3 4" xfId="1047"/>
    <cellStyle name="Notas 3 4 3 5" xfId="1048"/>
    <cellStyle name="Notas 3 4 3 6" xfId="1049"/>
    <cellStyle name="Notas 3 4 3 7" xfId="1050"/>
    <cellStyle name="Notas 3 4 4" xfId="1051"/>
    <cellStyle name="Notas 3 4 4 2" xfId="1052"/>
    <cellStyle name="Notas 3 4 4 3" xfId="1053"/>
    <cellStyle name="Notas 3 4 4 4" xfId="1054"/>
    <cellStyle name="Notas 3 4 4 5" xfId="1055"/>
    <cellStyle name="Notas 3 4 4 6" xfId="1056"/>
    <cellStyle name="Notas 3 4 5" xfId="1057"/>
    <cellStyle name="Notas 3 4 6" xfId="1058"/>
    <cellStyle name="Notas 3 4 7" xfId="1059"/>
    <cellStyle name="Notas 3 4 8" xfId="1060"/>
    <cellStyle name="Notas 3 4 9" xfId="1061"/>
    <cellStyle name="Notas 3 5" xfId="1062"/>
    <cellStyle name="Notas 3 5 2" xfId="1063"/>
    <cellStyle name="Notas 3 5 2 2" xfId="1064"/>
    <cellStyle name="Notas 3 5 2 3" xfId="1065"/>
    <cellStyle name="Notas 3 5 2 4" xfId="1066"/>
    <cellStyle name="Notas 3 5 2 5" xfId="1067"/>
    <cellStyle name="Notas 3 5 2 6" xfId="1068"/>
    <cellStyle name="Notas 3 5 3" xfId="1069"/>
    <cellStyle name="Notas 3 5 4" xfId="1070"/>
    <cellStyle name="Notas 3 5 5" xfId="1071"/>
    <cellStyle name="Notas 3 5 6" xfId="1072"/>
    <cellStyle name="Notas 3 5 7" xfId="1073"/>
    <cellStyle name="Notas 3 6" xfId="1074"/>
    <cellStyle name="Notas 3 6 2" xfId="1075"/>
    <cellStyle name="Notas 3 6 2 2" xfId="1076"/>
    <cellStyle name="Notas 3 6 2 3" xfId="1077"/>
    <cellStyle name="Notas 3 6 2 4" xfId="1078"/>
    <cellStyle name="Notas 3 6 2 5" xfId="1079"/>
    <cellStyle name="Notas 3 6 2 6" xfId="1080"/>
    <cellStyle name="Notas 3 6 3" xfId="1081"/>
    <cellStyle name="Notas 3 6 4" xfId="1082"/>
    <cellStyle name="Notas 3 6 5" xfId="1083"/>
    <cellStyle name="Notas 3 6 6" xfId="1084"/>
    <cellStyle name="Notas 3 6 7" xfId="1085"/>
    <cellStyle name="Notas 3 7" xfId="1086"/>
    <cellStyle name="Notas 3 7 2" xfId="1087"/>
    <cellStyle name="Notas 3 7 3" xfId="1088"/>
    <cellStyle name="Notas 3 7 4" xfId="1089"/>
    <cellStyle name="Notas 3 7 5" xfId="1090"/>
    <cellStyle name="Notas 3 7 6" xfId="1091"/>
    <cellStyle name="Notas 3 8" xfId="1092"/>
    <cellStyle name="Notas 3 9" xfId="1093"/>
    <cellStyle name="Notas 4" xfId="109"/>
    <cellStyle name="Notas 4 10" xfId="1094"/>
    <cellStyle name="Notas 4 11" xfId="1095"/>
    <cellStyle name="Notas 4 12" xfId="1096"/>
    <cellStyle name="Notas 4 2" xfId="118"/>
    <cellStyle name="Notas 4 2 10" xfId="1097"/>
    <cellStyle name="Notas 4 2 2" xfId="1098"/>
    <cellStyle name="Notas 4 2 2 2" xfId="1099"/>
    <cellStyle name="Notas 4 2 2 2 2" xfId="1100"/>
    <cellStyle name="Notas 4 2 2 2 3" xfId="1101"/>
    <cellStyle name="Notas 4 2 2 2 4" xfId="1102"/>
    <cellStyle name="Notas 4 2 2 2 5" xfId="1103"/>
    <cellStyle name="Notas 4 2 2 2 6" xfId="1104"/>
    <cellStyle name="Notas 4 2 2 3" xfId="1105"/>
    <cellStyle name="Notas 4 2 2 4" xfId="1106"/>
    <cellStyle name="Notas 4 2 2 5" xfId="1107"/>
    <cellStyle name="Notas 4 2 2 6" xfId="1108"/>
    <cellStyle name="Notas 4 2 2 7" xfId="1109"/>
    <cellStyle name="Notas 4 2 3" xfId="1110"/>
    <cellStyle name="Notas 4 2 3 2" xfId="1111"/>
    <cellStyle name="Notas 4 2 3 2 2" xfId="1112"/>
    <cellStyle name="Notas 4 2 3 2 3" xfId="1113"/>
    <cellStyle name="Notas 4 2 3 2 4" xfId="1114"/>
    <cellStyle name="Notas 4 2 3 2 5" xfId="1115"/>
    <cellStyle name="Notas 4 2 3 2 6" xfId="1116"/>
    <cellStyle name="Notas 4 2 3 3" xfId="1117"/>
    <cellStyle name="Notas 4 2 3 4" xfId="1118"/>
    <cellStyle name="Notas 4 2 3 5" xfId="1119"/>
    <cellStyle name="Notas 4 2 3 6" xfId="1120"/>
    <cellStyle name="Notas 4 2 3 7" xfId="1121"/>
    <cellStyle name="Notas 4 2 4" xfId="1122"/>
    <cellStyle name="Notas 4 2 4 2" xfId="1123"/>
    <cellStyle name="Notas 4 2 4 3" xfId="1124"/>
    <cellStyle name="Notas 4 2 4 4" xfId="1125"/>
    <cellStyle name="Notas 4 2 4 5" xfId="1126"/>
    <cellStyle name="Notas 4 2 4 6" xfId="1127"/>
    <cellStyle name="Notas 4 2 5" xfId="1128"/>
    <cellStyle name="Notas 4 2 5 2" xfId="1129"/>
    <cellStyle name="Notas 4 2 5 3" xfId="1130"/>
    <cellStyle name="Notas 4 2 5 4" xfId="1131"/>
    <cellStyle name="Notas 4 2 5 5" xfId="1132"/>
    <cellStyle name="Notas 4 2 5 6" xfId="1133"/>
    <cellStyle name="Notas 4 2 6" xfId="1134"/>
    <cellStyle name="Notas 4 2 7" xfId="1135"/>
    <cellStyle name="Notas 4 2 8" xfId="1136"/>
    <cellStyle name="Notas 4 2 9" xfId="1137"/>
    <cellStyle name="Notas 4 3" xfId="135"/>
    <cellStyle name="Notas 4 3 10" xfId="1138"/>
    <cellStyle name="Notas 4 3 2" xfId="1139"/>
    <cellStyle name="Notas 4 3 2 2" xfId="1140"/>
    <cellStyle name="Notas 4 3 2 2 2" xfId="1141"/>
    <cellStyle name="Notas 4 3 2 2 3" xfId="1142"/>
    <cellStyle name="Notas 4 3 2 2 4" xfId="1143"/>
    <cellStyle name="Notas 4 3 2 2 5" xfId="1144"/>
    <cellStyle name="Notas 4 3 2 2 6" xfId="1145"/>
    <cellStyle name="Notas 4 3 2 3" xfId="1146"/>
    <cellStyle name="Notas 4 3 2 4" xfId="1147"/>
    <cellStyle name="Notas 4 3 2 5" xfId="1148"/>
    <cellStyle name="Notas 4 3 2 6" xfId="1149"/>
    <cellStyle name="Notas 4 3 2 7" xfId="1150"/>
    <cellStyle name="Notas 4 3 3" xfId="1151"/>
    <cellStyle name="Notas 4 3 3 2" xfId="1152"/>
    <cellStyle name="Notas 4 3 3 2 2" xfId="1153"/>
    <cellStyle name="Notas 4 3 3 2 3" xfId="1154"/>
    <cellStyle name="Notas 4 3 3 2 4" xfId="1155"/>
    <cellStyle name="Notas 4 3 3 2 5" xfId="1156"/>
    <cellStyle name="Notas 4 3 3 2 6" xfId="1157"/>
    <cellStyle name="Notas 4 3 3 3" xfId="1158"/>
    <cellStyle name="Notas 4 3 3 4" xfId="1159"/>
    <cellStyle name="Notas 4 3 3 5" xfId="1160"/>
    <cellStyle name="Notas 4 3 3 6" xfId="1161"/>
    <cellStyle name="Notas 4 3 3 7" xfId="1162"/>
    <cellStyle name="Notas 4 3 4" xfId="1163"/>
    <cellStyle name="Notas 4 3 4 2" xfId="1164"/>
    <cellStyle name="Notas 4 3 4 3" xfId="1165"/>
    <cellStyle name="Notas 4 3 4 4" xfId="1166"/>
    <cellStyle name="Notas 4 3 4 5" xfId="1167"/>
    <cellStyle name="Notas 4 3 4 6" xfId="1168"/>
    <cellStyle name="Notas 4 3 5" xfId="1169"/>
    <cellStyle name="Notas 4 3 5 2" xfId="1170"/>
    <cellStyle name="Notas 4 3 5 3" xfId="1171"/>
    <cellStyle name="Notas 4 3 5 4" xfId="1172"/>
    <cellStyle name="Notas 4 3 5 5" xfId="1173"/>
    <cellStyle name="Notas 4 3 5 6" xfId="1174"/>
    <cellStyle name="Notas 4 3 6" xfId="1175"/>
    <cellStyle name="Notas 4 3 7" xfId="1176"/>
    <cellStyle name="Notas 4 3 8" xfId="1177"/>
    <cellStyle name="Notas 4 3 9" xfId="1178"/>
    <cellStyle name="Notas 4 4" xfId="146"/>
    <cellStyle name="Notas 4 4 2" xfId="1179"/>
    <cellStyle name="Notas 4 4 2 2" xfId="1180"/>
    <cellStyle name="Notas 4 4 2 2 2" xfId="1181"/>
    <cellStyle name="Notas 4 4 2 2 3" xfId="1182"/>
    <cellStyle name="Notas 4 4 2 2 4" xfId="1183"/>
    <cellStyle name="Notas 4 4 2 2 5" xfId="1184"/>
    <cellStyle name="Notas 4 4 2 2 6" xfId="1185"/>
    <cellStyle name="Notas 4 4 2 3" xfId="1186"/>
    <cellStyle name="Notas 4 4 2 4" xfId="1187"/>
    <cellStyle name="Notas 4 4 2 5" xfId="1188"/>
    <cellStyle name="Notas 4 4 2 6" xfId="1189"/>
    <cellStyle name="Notas 4 4 2 7" xfId="1190"/>
    <cellStyle name="Notas 4 4 3" xfId="1191"/>
    <cellStyle name="Notas 4 4 3 2" xfId="1192"/>
    <cellStyle name="Notas 4 4 3 2 2" xfId="1193"/>
    <cellStyle name="Notas 4 4 3 2 3" xfId="1194"/>
    <cellStyle name="Notas 4 4 3 2 4" xfId="1195"/>
    <cellStyle name="Notas 4 4 3 2 5" xfId="1196"/>
    <cellStyle name="Notas 4 4 3 2 6" xfId="1197"/>
    <cellStyle name="Notas 4 4 3 3" xfId="1198"/>
    <cellStyle name="Notas 4 4 3 4" xfId="1199"/>
    <cellStyle name="Notas 4 4 3 5" xfId="1200"/>
    <cellStyle name="Notas 4 4 3 6" xfId="1201"/>
    <cellStyle name="Notas 4 4 3 7" xfId="1202"/>
    <cellStyle name="Notas 4 4 4" xfId="1203"/>
    <cellStyle name="Notas 4 4 4 2" xfId="1204"/>
    <cellStyle name="Notas 4 4 4 3" xfId="1205"/>
    <cellStyle name="Notas 4 4 4 4" xfId="1206"/>
    <cellStyle name="Notas 4 4 4 5" xfId="1207"/>
    <cellStyle name="Notas 4 4 4 6" xfId="1208"/>
    <cellStyle name="Notas 4 4 5" xfId="1209"/>
    <cellStyle name="Notas 4 4 6" xfId="1210"/>
    <cellStyle name="Notas 4 4 7" xfId="1211"/>
    <cellStyle name="Notas 4 4 8" xfId="1212"/>
    <cellStyle name="Notas 4 4 9" xfId="1213"/>
    <cellStyle name="Notas 4 5" xfId="1214"/>
    <cellStyle name="Notas 4 5 2" xfId="1215"/>
    <cellStyle name="Notas 4 5 2 2" xfId="1216"/>
    <cellStyle name="Notas 4 5 2 3" xfId="1217"/>
    <cellStyle name="Notas 4 5 2 4" xfId="1218"/>
    <cellStyle name="Notas 4 5 2 5" xfId="1219"/>
    <cellStyle name="Notas 4 5 2 6" xfId="1220"/>
    <cellStyle name="Notas 4 5 3" xfId="1221"/>
    <cellStyle name="Notas 4 5 4" xfId="1222"/>
    <cellStyle name="Notas 4 5 5" xfId="1223"/>
    <cellStyle name="Notas 4 5 6" xfId="1224"/>
    <cellStyle name="Notas 4 5 7" xfId="1225"/>
    <cellStyle name="Notas 4 6" xfId="1226"/>
    <cellStyle name="Notas 4 6 2" xfId="1227"/>
    <cellStyle name="Notas 4 6 2 2" xfId="1228"/>
    <cellStyle name="Notas 4 6 2 3" xfId="1229"/>
    <cellStyle name="Notas 4 6 2 4" xfId="1230"/>
    <cellStyle name="Notas 4 6 2 5" xfId="1231"/>
    <cellStyle name="Notas 4 6 2 6" xfId="1232"/>
    <cellStyle name="Notas 4 6 3" xfId="1233"/>
    <cellStyle name="Notas 4 6 4" xfId="1234"/>
    <cellStyle name="Notas 4 6 5" xfId="1235"/>
    <cellStyle name="Notas 4 6 6" xfId="1236"/>
    <cellStyle name="Notas 4 6 7" xfId="1237"/>
    <cellStyle name="Notas 4 7" xfId="1238"/>
    <cellStyle name="Notas 4 7 2" xfId="1239"/>
    <cellStyle name="Notas 4 7 3" xfId="1240"/>
    <cellStyle name="Notas 4 7 4" xfId="1241"/>
    <cellStyle name="Notas 4 7 5" xfId="1242"/>
    <cellStyle name="Notas 4 7 6" xfId="1243"/>
    <cellStyle name="Notas 4 8" xfId="1244"/>
    <cellStyle name="Notas 4 9" xfId="1245"/>
    <cellStyle name="Porcentaje" xfId="147" builtinId="5"/>
    <cellStyle name="Salida 2" xfId="43"/>
    <cellStyle name="Salida 2 10" xfId="1246"/>
    <cellStyle name="Salida 2 11" xfId="1247"/>
    <cellStyle name="Salida 2 12" xfId="1248"/>
    <cellStyle name="Salida 2 2" xfId="117"/>
    <cellStyle name="Salida 2 2 10" xfId="1249"/>
    <cellStyle name="Salida 2 2 2" xfId="1250"/>
    <cellStyle name="Salida 2 2 2 2" xfId="1251"/>
    <cellStyle name="Salida 2 2 2 2 2" xfId="1252"/>
    <cellStyle name="Salida 2 2 2 2 3" xfId="1253"/>
    <cellStyle name="Salida 2 2 2 2 4" xfId="1254"/>
    <cellStyle name="Salida 2 2 2 2 5" xfId="1255"/>
    <cellStyle name="Salida 2 2 2 2 6" xfId="1256"/>
    <cellStyle name="Salida 2 2 2 3" xfId="1257"/>
    <cellStyle name="Salida 2 2 2 4" xfId="1258"/>
    <cellStyle name="Salida 2 2 2 5" xfId="1259"/>
    <cellStyle name="Salida 2 2 2 6" xfId="1260"/>
    <cellStyle name="Salida 2 2 2 7" xfId="1261"/>
    <cellStyle name="Salida 2 2 3" xfId="1262"/>
    <cellStyle name="Salida 2 2 3 2" xfId="1263"/>
    <cellStyle name="Salida 2 2 3 2 2" xfId="1264"/>
    <cellStyle name="Salida 2 2 3 2 3" xfId="1265"/>
    <cellStyle name="Salida 2 2 3 2 4" xfId="1266"/>
    <cellStyle name="Salida 2 2 3 2 5" xfId="1267"/>
    <cellStyle name="Salida 2 2 3 2 6" xfId="1268"/>
    <cellStyle name="Salida 2 2 3 3" xfId="1269"/>
    <cellStyle name="Salida 2 2 3 4" xfId="1270"/>
    <cellStyle name="Salida 2 2 3 5" xfId="1271"/>
    <cellStyle name="Salida 2 2 3 6" xfId="1272"/>
    <cellStyle name="Salida 2 2 3 7" xfId="1273"/>
    <cellStyle name="Salida 2 2 4" xfId="1274"/>
    <cellStyle name="Salida 2 2 4 2" xfId="1275"/>
    <cellStyle name="Salida 2 2 4 3" xfId="1276"/>
    <cellStyle name="Salida 2 2 4 4" xfId="1277"/>
    <cellStyle name="Salida 2 2 4 5" xfId="1278"/>
    <cellStyle name="Salida 2 2 4 6" xfId="1279"/>
    <cellStyle name="Salida 2 2 5" xfId="1280"/>
    <cellStyle name="Salida 2 2 5 2" xfId="1281"/>
    <cellStyle name="Salida 2 2 5 3" xfId="1282"/>
    <cellStyle name="Salida 2 2 5 4" xfId="1283"/>
    <cellStyle name="Salida 2 2 5 5" xfId="1284"/>
    <cellStyle name="Salida 2 2 5 6" xfId="1285"/>
    <cellStyle name="Salida 2 2 6" xfId="1286"/>
    <cellStyle name="Salida 2 2 7" xfId="1287"/>
    <cellStyle name="Salida 2 2 8" xfId="1288"/>
    <cellStyle name="Salida 2 2 9" xfId="1289"/>
    <cellStyle name="Salida 2 3" xfId="128"/>
    <cellStyle name="Salida 2 3 10" xfId="1290"/>
    <cellStyle name="Salida 2 3 2" xfId="1291"/>
    <cellStyle name="Salida 2 3 2 2" xfId="1292"/>
    <cellStyle name="Salida 2 3 2 2 2" xfId="1293"/>
    <cellStyle name="Salida 2 3 2 2 3" xfId="1294"/>
    <cellStyle name="Salida 2 3 2 2 4" xfId="1295"/>
    <cellStyle name="Salida 2 3 2 2 5" xfId="1296"/>
    <cellStyle name="Salida 2 3 2 2 6" xfId="1297"/>
    <cellStyle name="Salida 2 3 2 3" xfId="1298"/>
    <cellStyle name="Salida 2 3 2 4" xfId="1299"/>
    <cellStyle name="Salida 2 3 2 5" xfId="1300"/>
    <cellStyle name="Salida 2 3 2 6" xfId="1301"/>
    <cellStyle name="Salida 2 3 2 7" xfId="1302"/>
    <cellStyle name="Salida 2 3 3" xfId="1303"/>
    <cellStyle name="Salida 2 3 3 2" xfId="1304"/>
    <cellStyle name="Salida 2 3 3 2 2" xfId="1305"/>
    <cellStyle name="Salida 2 3 3 2 3" xfId="1306"/>
    <cellStyle name="Salida 2 3 3 2 4" xfId="1307"/>
    <cellStyle name="Salida 2 3 3 2 5" xfId="1308"/>
    <cellStyle name="Salida 2 3 3 2 6" xfId="1309"/>
    <cellStyle name="Salida 2 3 3 3" xfId="1310"/>
    <cellStyle name="Salida 2 3 3 4" xfId="1311"/>
    <cellStyle name="Salida 2 3 3 5" xfId="1312"/>
    <cellStyle name="Salida 2 3 3 6" xfId="1313"/>
    <cellStyle name="Salida 2 3 3 7" xfId="1314"/>
    <cellStyle name="Salida 2 3 4" xfId="1315"/>
    <cellStyle name="Salida 2 3 4 2" xfId="1316"/>
    <cellStyle name="Salida 2 3 4 3" xfId="1317"/>
    <cellStyle name="Salida 2 3 4 4" xfId="1318"/>
    <cellStyle name="Salida 2 3 4 5" xfId="1319"/>
    <cellStyle name="Salida 2 3 4 6" xfId="1320"/>
    <cellStyle name="Salida 2 3 5" xfId="1321"/>
    <cellStyle name="Salida 2 3 5 2" xfId="1322"/>
    <cellStyle name="Salida 2 3 5 3" xfId="1323"/>
    <cellStyle name="Salida 2 3 5 4" xfId="1324"/>
    <cellStyle name="Salida 2 3 5 5" xfId="1325"/>
    <cellStyle name="Salida 2 3 5 6" xfId="1326"/>
    <cellStyle name="Salida 2 3 6" xfId="1327"/>
    <cellStyle name="Salida 2 3 7" xfId="1328"/>
    <cellStyle name="Salida 2 3 8" xfId="1329"/>
    <cellStyle name="Salida 2 3 9" xfId="1330"/>
    <cellStyle name="Salida 2 4" xfId="139"/>
    <cellStyle name="Salida 2 4 2" xfId="1331"/>
    <cellStyle name="Salida 2 4 2 2" xfId="1332"/>
    <cellStyle name="Salida 2 4 2 2 2" xfId="1333"/>
    <cellStyle name="Salida 2 4 2 2 3" xfId="1334"/>
    <cellStyle name="Salida 2 4 2 2 4" xfId="1335"/>
    <cellStyle name="Salida 2 4 2 2 5" xfId="1336"/>
    <cellStyle name="Salida 2 4 2 2 6" xfId="1337"/>
    <cellStyle name="Salida 2 4 2 3" xfId="1338"/>
    <cellStyle name="Salida 2 4 2 4" xfId="1339"/>
    <cellStyle name="Salida 2 4 2 5" xfId="1340"/>
    <cellStyle name="Salida 2 4 2 6" xfId="1341"/>
    <cellStyle name="Salida 2 4 2 7" xfId="1342"/>
    <cellStyle name="Salida 2 4 3" xfId="1343"/>
    <cellStyle name="Salida 2 4 3 2" xfId="1344"/>
    <cellStyle name="Salida 2 4 3 2 2" xfId="1345"/>
    <cellStyle name="Salida 2 4 3 2 3" xfId="1346"/>
    <cellStyle name="Salida 2 4 3 2 4" xfId="1347"/>
    <cellStyle name="Salida 2 4 3 2 5" xfId="1348"/>
    <cellStyle name="Salida 2 4 3 2 6" xfId="1349"/>
    <cellStyle name="Salida 2 4 3 3" xfId="1350"/>
    <cellStyle name="Salida 2 4 3 4" xfId="1351"/>
    <cellStyle name="Salida 2 4 3 5" xfId="1352"/>
    <cellStyle name="Salida 2 4 3 6" xfId="1353"/>
    <cellStyle name="Salida 2 4 3 7" xfId="1354"/>
    <cellStyle name="Salida 2 4 4" xfId="1355"/>
    <cellStyle name="Salida 2 4 4 2" xfId="1356"/>
    <cellStyle name="Salida 2 4 4 3" xfId="1357"/>
    <cellStyle name="Salida 2 4 4 4" xfId="1358"/>
    <cellStyle name="Salida 2 4 4 5" xfId="1359"/>
    <cellStyle name="Salida 2 4 4 6" xfId="1360"/>
    <cellStyle name="Salida 2 4 5" xfId="1361"/>
    <cellStyle name="Salida 2 4 6" xfId="1362"/>
    <cellStyle name="Salida 2 4 7" xfId="1363"/>
    <cellStyle name="Salida 2 4 8" xfId="1364"/>
    <cellStyle name="Salida 2 4 9" xfId="1365"/>
    <cellStyle name="Salida 2 5" xfId="1366"/>
    <cellStyle name="Salida 2 5 2" xfId="1367"/>
    <cellStyle name="Salida 2 5 2 2" xfId="1368"/>
    <cellStyle name="Salida 2 5 2 3" xfId="1369"/>
    <cellStyle name="Salida 2 5 2 4" xfId="1370"/>
    <cellStyle name="Salida 2 5 2 5" xfId="1371"/>
    <cellStyle name="Salida 2 5 2 6" xfId="1372"/>
    <cellStyle name="Salida 2 5 3" xfId="1373"/>
    <cellStyle name="Salida 2 5 4" xfId="1374"/>
    <cellStyle name="Salida 2 5 5" xfId="1375"/>
    <cellStyle name="Salida 2 5 6" xfId="1376"/>
    <cellStyle name="Salida 2 5 7" xfId="1377"/>
    <cellStyle name="Salida 2 6" xfId="1378"/>
    <cellStyle name="Salida 2 6 2" xfId="1379"/>
    <cellStyle name="Salida 2 6 2 2" xfId="1380"/>
    <cellStyle name="Salida 2 6 2 3" xfId="1381"/>
    <cellStyle name="Salida 2 6 2 4" xfId="1382"/>
    <cellStyle name="Salida 2 6 2 5" xfId="1383"/>
    <cellStyle name="Salida 2 6 2 6" xfId="1384"/>
    <cellStyle name="Salida 2 6 3" xfId="1385"/>
    <cellStyle name="Salida 2 6 4" xfId="1386"/>
    <cellStyle name="Salida 2 6 5" xfId="1387"/>
    <cellStyle name="Salida 2 6 6" xfId="1388"/>
    <cellStyle name="Salida 2 6 7" xfId="1389"/>
    <cellStyle name="Salida 2 7" xfId="1390"/>
    <cellStyle name="Salida 2 7 2" xfId="1391"/>
    <cellStyle name="Salida 2 7 3" xfId="1392"/>
    <cellStyle name="Salida 2 7 4" xfId="1393"/>
    <cellStyle name="Salida 2 7 5" xfId="1394"/>
    <cellStyle name="Salida 2 7 6" xfId="1395"/>
    <cellStyle name="Salida 2 8" xfId="1396"/>
    <cellStyle name="Salida 2 9" xfId="1397"/>
    <cellStyle name="Salida 3" xfId="103"/>
    <cellStyle name="Salida 3 10" xfId="1398"/>
    <cellStyle name="Salida 3 11" xfId="1399"/>
    <cellStyle name="Salida 3 12" xfId="1400"/>
    <cellStyle name="Salida 3 2" xfId="123"/>
    <cellStyle name="Salida 3 2 10" xfId="1401"/>
    <cellStyle name="Salida 3 2 2" xfId="1402"/>
    <cellStyle name="Salida 3 2 2 2" xfId="1403"/>
    <cellStyle name="Salida 3 2 2 2 2" xfId="1404"/>
    <cellStyle name="Salida 3 2 2 2 3" xfId="1405"/>
    <cellStyle name="Salida 3 2 2 2 4" xfId="1406"/>
    <cellStyle name="Salida 3 2 2 2 5" xfId="1407"/>
    <cellStyle name="Salida 3 2 2 2 6" xfId="1408"/>
    <cellStyle name="Salida 3 2 2 3" xfId="1409"/>
    <cellStyle name="Salida 3 2 2 4" xfId="1410"/>
    <cellStyle name="Salida 3 2 2 5" xfId="1411"/>
    <cellStyle name="Salida 3 2 2 6" xfId="1412"/>
    <cellStyle name="Salida 3 2 2 7" xfId="1413"/>
    <cellStyle name="Salida 3 2 3" xfId="1414"/>
    <cellStyle name="Salida 3 2 3 2" xfId="1415"/>
    <cellStyle name="Salida 3 2 3 2 2" xfId="1416"/>
    <cellStyle name="Salida 3 2 3 2 3" xfId="1417"/>
    <cellStyle name="Salida 3 2 3 2 4" xfId="1418"/>
    <cellStyle name="Salida 3 2 3 2 5" xfId="1419"/>
    <cellStyle name="Salida 3 2 3 2 6" xfId="1420"/>
    <cellStyle name="Salida 3 2 3 3" xfId="1421"/>
    <cellStyle name="Salida 3 2 3 4" xfId="1422"/>
    <cellStyle name="Salida 3 2 3 5" xfId="1423"/>
    <cellStyle name="Salida 3 2 3 6" xfId="1424"/>
    <cellStyle name="Salida 3 2 3 7" xfId="1425"/>
    <cellStyle name="Salida 3 2 4" xfId="1426"/>
    <cellStyle name="Salida 3 2 4 2" xfId="1427"/>
    <cellStyle name="Salida 3 2 4 3" xfId="1428"/>
    <cellStyle name="Salida 3 2 4 4" xfId="1429"/>
    <cellStyle name="Salida 3 2 4 5" xfId="1430"/>
    <cellStyle name="Salida 3 2 4 6" xfId="1431"/>
    <cellStyle name="Salida 3 2 5" xfId="1432"/>
    <cellStyle name="Salida 3 2 5 2" xfId="1433"/>
    <cellStyle name="Salida 3 2 5 3" xfId="1434"/>
    <cellStyle name="Salida 3 2 5 4" xfId="1435"/>
    <cellStyle name="Salida 3 2 5 5" xfId="1436"/>
    <cellStyle name="Salida 3 2 5 6" xfId="1437"/>
    <cellStyle name="Salida 3 2 6" xfId="1438"/>
    <cellStyle name="Salida 3 2 7" xfId="1439"/>
    <cellStyle name="Salida 3 2 8" xfId="1440"/>
    <cellStyle name="Salida 3 2 9" xfId="1441"/>
    <cellStyle name="Salida 3 3" xfId="133"/>
    <cellStyle name="Salida 3 3 10" xfId="1442"/>
    <cellStyle name="Salida 3 3 2" xfId="1443"/>
    <cellStyle name="Salida 3 3 2 2" xfId="1444"/>
    <cellStyle name="Salida 3 3 2 2 2" xfId="1445"/>
    <cellStyle name="Salida 3 3 2 2 3" xfId="1446"/>
    <cellStyle name="Salida 3 3 2 2 4" xfId="1447"/>
    <cellStyle name="Salida 3 3 2 2 5" xfId="1448"/>
    <cellStyle name="Salida 3 3 2 2 6" xfId="1449"/>
    <cellStyle name="Salida 3 3 2 3" xfId="1450"/>
    <cellStyle name="Salida 3 3 2 4" xfId="1451"/>
    <cellStyle name="Salida 3 3 2 5" xfId="1452"/>
    <cellStyle name="Salida 3 3 2 6" xfId="1453"/>
    <cellStyle name="Salida 3 3 2 7" xfId="1454"/>
    <cellStyle name="Salida 3 3 3" xfId="1455"/>
    <cellStyle name="Salida 3 3 3 2" xfId="1456"/>
    <cellStyle name="Salida 3 3 3 2 2" xfId="1457"/>
    <cellStyle name="Salida 3 3 3 2 3" xfId="1458"/>
    <cellStyle name="Salida 3 3 3 2 4" xfId="1459"/>
    <cellStyle name="Salida 3 3 3 2 5" xfId="1460"/>
    <cellStyle name="Salida 3 3 3 2 6" xfId="1461"/>
    <cellStyle name="Salida 3 3 3 3" xfId="1462"/>
    <cellStyle name="Salida 3 3 3 4" xfId="1463"/>
    <cellStyle name="Salida 3 3 3 5" xfId="1464"/>
    <cellStyle name="Salida 3 3 3 6" xfId="1465"/>
    <cellStyle name="Salida 3 3 3 7" xfId="1466"/>
    <cellStyle name="Salida 3 3 4" xfId="1467"/>
    <cellStyle name="Salida 3 3 4 2" xfId="1468"/>
    <cellStyle name="Salida 3 3 4 3" xfId="1469"/>
    <cellStyle name="Salida 3 3 4 4" xfId="1470"/>
    <cellStyle name="Salida 3 3 4 5" xfId="1471"/>
    <cellStyle name="Salida 3 3 4 6" xfId="1472"/>
    <cellStyle name="Salida 3 3 5" xfId="1473"/>
    <cellStyle name="Salida 3 3 5 2" xfId="1474"/>
    <cellStyle name="Salida 3 3 5 3" xfId="1475"/>
    <cellStyle name="Salida 3 3 5 4" xfId="1476"/>
    <cellStyle name="Salida 3 3 5 5" xfId="1477"/>
    <cellStyle name="Salida 3 3 5 6" xfId="1478"/>
    <cellStyle name="Salida 3 3 6" xfId="1479"/>
    <cellStyle name="Salida 3 3 7" xfId="1480"/>
    <cellStyle name="Salida 3 3 8" xfId="1481"/>
    <cellStyle name="Salida 3 3 9" xfId="1482"/>
    <cellStyle name="Salida 3 4" xfId="144"/>
    <cellStyle name="Salida 3 4 2" xfId="1483"/>
    <cellStyle name="Salida 3 4 2 2" xfId="1484"/>
    <cellStyle name="Salida 3 4 2 2 2" xfId="1485"/>
    <cellStyle name="Salida 3 4 2 2 3" xfId="1486"/>
    <cellStyle name="Salida 3 4 2 2 4" xfId="1487"/>
    <cellStyle name="Salida 3 4 2 2 5" xfId="1488"/>
    <cellStyle name="Salida 3 4 2 2 6" xfId="1489"/>
    <cellStyle name="Salida 3 4 2 3" xfId="1490"/>
    <cellStyle name="Salida 3 4 2 4" xfId="1491"/>
    <cellStyle name="Salida 3 4 2 5" xfId="1492"/>
    <cellStyle name="Salida 3 4 2 6" xfId="1493"/>
    <cellStyle name="Salida 3 4 2 7" xfId="1494"/>
    <cellStyle name="Salida 3 4 3" xfId="1495"/>
    <cellStyle name="Salida 3 4 3 2" xfId="1496"/>
    <cellStyle name="Salida 3 4 3 2 2" xfId="1497"/>
    <cellStyle name="Salida 3 4 3 2 3" xfId="1498"/>
    <cellStyle name="Salida 3 4 3 2 4" xfId="1499"/>
    <cellStyle name="Salida 3 4 3 2 5" xfId="1500"/>
    <cellStyle name="Salida 3 4 3 2 6" xfId="1501"/>
    <cellStyle name="Salida 3 4 3 3" xfId="1502"/>
    <cellStyle name="Salida 3 4 3 4" xfId="1503"/>
    <cellStyle name="Salida 3 4 3 5" xfId="1504"/>
    <cellStyle name="Salida 3 4 3 6" xfId="1505"/>
    <cellStyle name="Salida 3 4 3 7" xfId="1506"/>
    <cellStyle name="Salida 3 4 4" xfId="1507"/>
    <cellStyle name="Salida 3 4 4 2" xfId="1508"/>
    <cellStyle name="Salida 3 4 4 3" xfId="1509"/>
    <cellStyle name="Salida 3 4 4 4" xfId="1510"/>
    <cellStyle name="Salida 3 4 4 5" xfId="1511"/>
    <cellStyle name="Salida 3 4 4 6" xfId="1512"/>
    <cellStyle name="Salida 3 4 5" xfId="1513"/>
    <cellStyle name="Salida 3 4 6" xfId="1514"/>
    <cellStyle name="Salida 3 4 7" xfId="1515"/>
    <cellStyle name="Salida 3 4 8" xfId="1516"/>
    <cellStyle name="Salida 3 4 9" xfId="1517"/>
    <cellStyle name="Salida 3 5" xfId="1518"/>
    <cellStyle name="Salida 3 5 2" xfId="1519"/>
    <cellStyle name="Salida 3 5 2 2" xfId="1520"/>
    <cellStyle name="Salida 3 5 2 3" xfId="1521"/>
    <cellStyle name="Salida 3 5 2 4" xfId="1522"/>
    <cellStyle name="Salida 3 5 2 5" xfId="1523"/>
    <cellStyle name="Salida 3 5 2 6" xfId="1524"/>
    <cellStyle name="Salida 3 5 3" xfId="1525"/>
    <cellStyle name="Salida 3 5 4" xfId="1526"/>
    <cellStyle name="Salida 3 5 5" xfId="1527"/>
    <cellStyle name="Salida 3 5 6" xfId="1528"/>
    <cellStyle name="Salida 3 5 7" xfId="1529"/>
    <cellStyle name="Salida 3 6" xfId="1530"/>
    <cellStyle name="Salida 3 6 2" xfId="1531"/>
    <cellStyle name="Salida 3 6 2 2" xfId="1532"/>
    <cellStyle name="Salida 3 6 2 3" xfId="1533"/>
    <cellStyle name="Salida 3 6 2 4" xfId="1534"/>
    <cellStyle name="Salida 3 6 2 5" xfId="1535"/>
    <cellStyle name="Salida 3 6 2 6" xfId="1536"/>
    <cellStyle name="Salida 3 6 3" xfId="1537"/>
    <cellStyle name="Salida 3 6 4" xfId="1538"/>
    <cellStyle name="Salida 3 6 5" xfId="1539"/>
    <cellStyle name="Salida 3 6 6" xfId="1540"/>
    <cellStyle name="Salida 3 6 7" xfId="1541"/>
    <cellStyle name="Salida 3 7" xfId="1542"/>
    <cellStyle name="Salida 3 7 2" xfId="1543"/>
    <cellStyle name="Salida 3 7 3" xfId="1544"/>
    <cellStyle name="Salida 3 7 4" xfId="1545"/>
    <cellStyle name="Salida 3 7 5" xfId="1546"/>
    <cellStyle name="Salida 3 7 6" xfId="1547"/>
    <cellStyle name="Salida 3 8" xfId="1548"/>
    <cellStyle name="Salida 3 9" xfId="1549"/>
    <cellStyle name="Texto de advertencia 2" xfId="44"/>
    <cellStyle name="Texto explicativo 2" xfId="45"/>
    <cellStyle name="Título 1 2" xfId="46"/>
    <cellStyle name="Título 1 3" xfId="105"/>
    <cellStyle name="Título 2 2" xfId="47"/>
    <cellStyle name="Título 2 3" xfId="106"/>
    <cellStyle name="Título 3 2" xfId="48"/>
    <cellStyle name="Título 3 3" xfId="107"/>
    <cellStyle name="Título 4" xfId="49"/>
    <cellStyle name="Título 5" xfId="104"/>
    <cellStyle name="Total 2" xfId="50"/>
    <cellStyle name="Total 2 10" xfId="1550"/>
    <cellStyle name="Total 2 11" xfId="1551"/>
    <cellStyle name="Total 2 12" xfId="1552"/>
    <cellStyle name="Total 2 2" xfId="113"/>
    <cellStyle name="Total 2 2 10" xfId="1553"/>
    <cellStyle name="Total 2 2 2" xfId="1554"/>
    <cellStyle name="Total 2 2 2 2" xfId="1555"/>
    <cellStyle name="Total 2 2 2 2 2" xfId="1556"/>
    <cellStyle name="Total 2 2 2 2 3" xfId="1557"/>
    <cellStyle name="Total 2 2 2 2 4" xfId="1558"/>
    <cellStyle name="Total 2 2 2 2 5" xfId="1559"/>
    <cellStyle name="Total 2 2 2 2 6" xfId="1560"/>
    <cellStyle name="Total 2 2 2 3" xfId="1561"/>
    <cellStyle name="Total 2 2 2 4" xfId="1562"/>
    <cellStyle name="Total 2 2 2 5" xfId="1563"/>
    <cellStyle name="Total 2 2 2 6" xfId="1564"/>
    <cellStyle name="Total 2 2 2 7" xfId="1565"/>
    <cellStyle name="Total 2 2 3" xfId="1566"/>
    <cellStyle name="Total 2 2 3 2" xfId="1567"/>
    <cellStyle name="Total 2 2 3 2 2" xfId="1568"/>
    <cellStyle name="Total 2 2 3 2 3" xfId="1569"/>
    <cellStyle name="Total 2 2 3 2 4" xfId="1570"/>
    <cellStyle name="Total 2 2 3 2 5" xfId="1571"/>
    <cellStyle name="Total 2 2 3 2 6" xfId="1572"/>
    <cellStyle name="Total 2 2 3 3" xfId="1573"/>
    <cellStyle name="Total 2 2 3 4" xfId="1574"/>
    <cellStyle name="Total 2 2 3 5" xfId="1575"/>
    <cellStyle name="Total 2 2 3 6" xfId="1576"/>
    <cellStyle name="Total 2 2 3 7" xfId="1577"/>
    <cellStyle name="Total 2 2 4" xfId="1578"/>
    <cellStyle name="Total 2 2 4 2" xfId="1579"/>
    <cellStyle name="Total 2 2 4 3" xfId="1580"/>
    <cellStyle name="Total 2 2 4 4" xfId="1581"/>
    <cellStyle name="Total 2 2 4 5" xfId="1582"/>
    <cellStyle name="Total 2 2 4 6" xfId="1583"/>
    <cellStyle name="Total 2 2 5" xfId="1584"/>
    <cellStyle name="Total 2 2 5 2" xfId="1585"/>
    <cellStyle name="Total 2 2 5 3" xfId="1586"/>
    <cellStyle name="Total 2 2 5 4" xfId="1587"/>
    <cellStyle name="Total 2 2 5 5" xfId="1588"/>
    <cellStyle name="Total 2 2 5 6" xfId="1589"/>
    <cellStyle name="Total 2 2 6" xfId="1590"/>
    <cellStyle name="Total 2 2 7" xfId="1591"/>
    <cellStyle name="Total 2 2 8" xfId="1592"/>
    <cellStyle name="Total 2 2 9" xfId="1593"/>
    <cellStyle name="Total 2 3" xfId="129"/>
    <cellStyle name="Total 2 3 10" xfId="1594"/>
    <cellStyle name="Total 2 3 2" xfId="1595"/>
    <cellStyle name="Total 2 3 2 2" xfId="1596"/>
    <cellStyle name="Total 2 3 2 2 2" xfId="1597"/>
    <cellStyle name="Total 2 3 2 2 3" xfId="1598"/>
    <cellStyle name="Total 2 3 2 2 4" xfId="1599"/>
    <cellStyle name="Total 2 3 2 2 5" xfId="1600"/>
    <cellStyle name="Total 2 3 2 2 6" xfId="1601"/>
    <cellStyle name="Total 2 3 2 3" xfId="1602"/>
    <cellStyle name="Total 2 3 2 4" xfId="1603"/>
    <cellStyle name="Total 2 3 2 5" xfId="1604"/>
    <cellStyle name="Total 2 3 2 6" xfId="1605"/>
    <cellStyle name="Total 2 3 2 7" xfId="1606"/>
    <cellStyle name="Total 2 3 3" xfId="1607"/>
    <cellStyle name="Total 2 3 3 2" xfId="1608"/>
    <cellStyle name="Total 2 3 3 2 2" xfId="1609"/>
    <cellStyle name="Total 2 3 3 2 3" xfId="1610"/>
    <cellStyle name="Total 2 3 3 2 4" xfId="1611"/>
    <cellStyle name="Total 2 3 3 2 5" xfId="1612"/>
    <cellStyle name="Total 2 3 3 2 6" xfId="1613"/>
    <cellStyle name="Total 2 3 3 3" xfId="1614"/>
    <cellStyle name="Total 2 3 3 4" xfId="1615"/>
    <cellStyle name="Total 2 3 3 5" xfId="1616"/>
    <cellStyle name="Total 2 3 3 6" xfId="1617"/>
    <cellStyle name="Total 2 3 3 7" xfId="1618"/>
    <cellStyle name="Total 2 3 4" xfId="1619"/>
    <cellStyle name="Total 2 3 4 2" xfId="1620"/>
    <cellStyle name="Total 2 3 4 3" xfId="1621"/>
    <cellStyle name="Total 2 3 4 4" xfId="1622"/>
    <cellStyle name="Total 2 3 4 5" xfId="1623"/>
    <cellStyle name="Total 2 3 4 6" xfId="1624"/>
    <cellStyle name="Total 2 3 5" xfId="1625"/>
    <cellStyle name="Total 2 3 5 2" xfId="1626"/>
    <cellStyle name="Total 2 3 5 3" xfId="1627"/>
    <cellStyle name="Total 2 3 5 4" xfId="1628"/>
    <cellStyle name="Total 2 3 5 5" xfId="1629"/>
    <cellStyle name="Total 2 3 5 6" xfId="1630"/>
    <cellStyle name="Total 2 3 6" xfId="1631"/>
    <cellStyle name="Total 2 3 7" xfId="1632"/>
    <cellStyle name="Total 2 3 8" xfId="1633"/>
    <cellStyle name="Total 2 3 9" xfId="1634"/>
    <cellStyle name="Total 2 4" xfId="140"/>
    <cellStyle name="Total 2 4 2" xfId="1635"/>
    <cellStyle name="Total 2 4 2 2" xfId="1636"/>
    <cellStyle name="Total 2 4 2 2 2" xfId="1637"/>
    <cellStyle name="Total 2 4 2 2 3" xfId="1638"/>
    <cellStyle name="Total 2 4 2 2 4" xfId="1639"/>
    <cellStyle name="Total 2 4 2 2 5" xfId="1640"/>
    <cellStyle name="Total 2 4 2 2 6" xfId="1641"/>
    <cellStyle name="Total 2 4 2 3" xfId="1642"/>
    <cellStyle name="Total 2 4 2 4" xfId="1643"/>
    <cellStyle name="Total 2 4 2 5" xfId="1644"/>
    <cellStyle name="Total 2 4 2 6" xfId="1645"/>
    <cellStyle name="Total 2 4 2 7" xfId="1646"/>
    <cellStyle name="Total 2 4 3" xfId="1647"/>
    <cellStyle name="Total 2 4 3 2" xfId="1648"/>
    <cellStyle name="Total 2 4 3 2 2" xfId="1649"/>
    <cellStyle name="Total 2 4 3 2 3" xfId="1650"/>
    <cellStyle name="Total 2 4 3 2 4" xfId="1651"/>
    <cellStyle name="Total 2 4 3 2 5" xfId="1652"/>
    <cellStyle name="Total 2 4 3 2 6" xfId="1653"/>
    <cellStyle name="Total 2 4 3 3" xfId="1654"/>
    <cellStyle name="Total 2 4 3 4" xfId="1655"/>
    <cellStyle name="Total 2 4 3 5" xfId="1656"/>
    <cellStyle name="Total 2 4 3 6" xfId="1657"/>
    <cellStyle name="Total 2 4 3 7" xfId="1658"/>
    <cellStyle name="Total 2 4 4" xfId="1659"/>
    <cellStyle name="Total 2 4 4 2" xfId="1660"/>
    <cellStyle name="Total 2 4 4 3" xfId="1661"/>
    <cellStyle name="Total 2 4 4 4" xfId="1662"/>
    <cellStyle name="Total 2 4 4 5" xfId="1663"/>
    <cellStyle name="Total 2 4 4 6" xfId="1664"/>
    <cellStyle name="Total 2 4 5" xfId="1665"/>
    <cellStyle name="Total 2 4 6" xfId="1666"/>
    <cellStyle name="Total 2 4 7" xfId="1667"/>
    <cellStyle name="Total 2 4 8" xfId="1668"/>
    <cellStyle name="Total 2 4 9" xfId="1669"/>
    <cellStyle name="Total 2 5" xfId="1670"/>
    <cellStyle name="Total 2 5 2" xfId="1671"/>
    <cellStyle name="Total 2 5 2 2" xfId="1672"/>
    <cellStyle name="Total 2 5 2 3" xfId="1673"/>
    <cellStyle name="Total 2 5 2 4" xfId="1674"/>
    <cellStyle name="Total 2 5 2 5" xfId="1675"/>
    <cellStyle name="Total 2 5 2 6" xfId="1676"/>
    <cellStyle name="Total 2 5 3" xfId="1677"/>
    <cellStyle name="Total 2 5 4" xfId="1678"/>
    <cellStyle name="Total 2 5 5" xfId="1679"/>
    <cellStyle name="Total 2 5 6" xfId="1680"/>
    <cellStyle name="Total 2 5 7" xfId="1681"/>
    <cellStyle name="Total 2 6" xfId="1682"/>
    <cellStyle name="Total 2 6 2" xfId="1683"/>
    <cellStyle name="Total 2 6 2 2" xfId="1684"/>
    <cellStyle name="Total 2 6 2 3" xfId="1685"/>
    <cellStyle name="Total 2 6 2 4" xfId="1686"/>
    <cellStyle name="Total 2 6 2 5" xfId="1687"/>
    <cellStyle name="Total 2 6 2 6" xfId="1688"/>
    <cellStyle name="Total 2 6 3" xfId="1689"/>
    <cellStyle name="Total 2 6 4" xfId="1690"/>
    <cellStyle name="Total 2 6 5" xfId="1691"/>
    <cellStyle name="Total 2 6 6" xfId="1692"/>
    <cellStyle name="Total 2 6 7" xfId="1693"/>
    <cellStyle name="Total 2 7" xfId="1694"/>
    <cellStyle name="Total 2 7 2" xfId="1695"/>
    <cellStyle name="Total 2 7 3" xfId="1696"/>
    <cellStyle name="Total 2 7 4" xfId="1697"/>
    <cellStyle name="Total 2 7 5" xfId="1698"/>
    <cellStyle name="Total 2 7 6" xfId="1699"/>
    <cellStyle name="Total 2 8" xfId="1700"/>
    <cellStyle name="Total 2 9" xfId="1701"/>
    <cellStyle name="Total 3" xfId="108"/>
    <cellStyle name="Total 3 10" xfId="1702"/>
    <cellStyle name="Total 3 11" xfId="1703"/>
    <cellStyle name="Total 3 12" xfId="1704"/>
    <cellStyle name="Total 3 2" xfId="116"/>
    <cellStyle name="Total 3 2 10" xfId="1705"/>
    <cellStyle name="Total 3 2 2" xfId="1706"/>
    <cellStyle name="Total 3 2 2 2" xfId="1707"/>
    <cellStyle name="Total 3 2 2 2 2" xfId="1708"/>
    <cellStyle name="Total 3 2 2 2 3" xfId="1709"/>
    <cellStyle name="Total 3 2 2 2 4" xfId="1710"/>
    <cellStyle name="Total 3 2 2 2 5" xfId="1711"/>
    <cellStyle name="Total 3 2 2 2 6" xfId="1712"/>
    <cellStyle name="Total 3 2 2 3" xfId="1713"/>
    <cellStyle name="Total 3 2 2 4" xfId="1714"/>
    <cellStyle name="Total 3 2 2 5" xfId="1715"/>
    <cellStyle name="Total 3 2 2 6" xfId="1716"/>
    <cellStyle name="Total 3 2 2 7" xfId="1717"/>
    <cellStyle name="Total 3 2 3" xfId="1718"/>
    <cellStyle name="Total 3 2 3 2" xfId="1719"/>
    <cellStyle name="Total 3 2 3 2 2" xfId="1720"/>
    <cellStyle name="Total 3 2 3 2 3" xfId="1721"/>
    <cellStyle name="Total 3 2 3 2 4" xfId="1722"/>
    <cellStyle name="Total 3 2 3 2 5" xfId="1723"/>
    <cellStyle name="Total 3 2 3 2 6" xfId="1724"/>
    <cellStyle name="Total 3 2 3 3" xfId="1725"/>
    <cellStyle name="Total 3 2 3 4" xfId="1726"/>
    <cellStyle name="Total 3 2 3 5" xfId="1727"/>
    <cellStyle name="Total 3 2 3 6" xfId="1728"/>
    <cellStyle name="Total 3 2 3 7" xfId="1729"/>
    <cellStyle name="Total 3 2 4" xfId="1730"/>
    <cellStyle name="Total 3 2 4 2" xfId="1731"/>
    <cellStyle name="Total 3 2 4 3" xfId="1732"/>
    <cellStyle name="Total 3 2 4 4" xfId="1733"/>
    <cellStyle name="Total 3 2 4 5" xfId="1734"/>
    <cellStyle name="Total 3 2 4 6" xfId="1735"/>
    <cellStyle name="Total 3 2 5" xfId="1736"/>
    <cellStyle name="Total 3 2 5 2" xfId="1737"/>
    <cellStyle name="Total 3 2 5 3" xfId="1738"/>
    <cellStyle name="Total 3 2 5 4" xfId="1739"/>
    <cellStyle name="Total 3 2 5 5" xfId="1740"/>
    <cellStyle name="Total 3 2 5 6" xfId="1741"/>
    <cellStyle name="Total 3 2 6" xfId="1742"/>
    <cellStyle name="Total 3 2 7" xfId="1743"/>
    <cellStyle name="Total 3 2 8" xfId="1744"/>
    <cellStyle name="Total 3 2 9" xfId="1745"/>
    <cellStyle name="Total 3 3" xfId="134"/>
    <cellStyle name="Total 3 3 10" xfId="1746"/>
    <cellStyle name="Total 3 3 2" xfId="1747"/>
    <cellStyle name="Total 3 3 2 2" xfId="1748"/>
    <cellStyle name="Total 3 3 2 2 2" xfId="1749"/>
    <cellStyle name="Total 3 3 2 2 3" xfId="1750"/>
    <cellStyle name="Total 3 3 2 2 4" xfId="1751"/>
    <cellStyle name="Total 3 3 2 2 5" xfId="1752"/>
    <cellStyle name="Total 3 3 2 2 6" xfId="1753"/>
    <cellStyle name="Total 3 3 2 3" xfId="1754"/>
    <cellStyle name="Total 3 3 2 4" xfId="1755"/>
    <cellStyle name="Total 3 3 2 5" xfId="1756"/>
    <cellStyle name="Total 3 3 2 6" xfId="1757"/>
    <cellStyle name="Total 3 3 2 7" xfId="1758"/>
    <cellStyle name="Total 3 3 3" xfId="1759"/>
    <cellStyle name="Total 3 3 3 2" xfId="1760"/>
    <cellStyle name="Total 3 3 3 2 2" xfId="1761"/>
    <cellStyle name="Total 3 3 3 2 3" xfId="1762"/>
    <cellStyle name="Total 3 3 3 2 4" xfId="1763"/>
    <cellStyle name="Total 3 3 3 2 5" xfId="1764"/>
    <cellStyle name="Total 3 3 3 2 6" xfId="1765"/>
    <cellStyle name="Total 3 3 3 3" xfId="1766"/>
    <cellStyle name="Total 3 3 3 4" xfId="1767"/>
    <cellStyle name="Total 3 3 3 5" xfId="1768"/>
    <cellStyle name="Total 3 3 3 6" xfId="1769"/>
    <cellStyle name="Total 3 3 3 7" xfId="1770"/>
    <cellStyle name="Total 3 3 4" xfId="1771"/>
    <cellStyle name="Total 3 3 4 2" xfId="1772"/>
    <cellStyle name="Total 3 3 4 3" xfId="1773"/>
    <cellStyle name="Total 3 3 4 4" xfId="1774"/>
    <cellStyle name="Total 3 3 4 5" xfId="1775"/>
    <cellStyle name="Total 3 3 4 6" xfId="1776"/>
    <cellStyle name="Total 3 3 5" xfId="1777"/>
    <cellStyle name="Total 3 3 5 2" xfId="1778"/>
    <cellStyle name="Total 3 3 5 3" xfId="1779"/>
    <cellStyle name="Total 3 3 5 4" xfId="1780"/>
    <cellStyle name="Total 3 3 5 5" xfId="1781"/>
    <cellStyle name="Total 3 3 5 6" xfId="1782"/>
    <cellStyle name="Total 3 3 6" xfId="1783"/>
    <cellStyle name="Total 3 3 7" xfId="1784"/>
    <cellStyle name="Total 3 3 8" xfId="1785"/>
    <cellStyle name="Total 3 3 9" xfId="1786"/>
    <cellStyle name="Total 3 4" xfId="145"/>
    <cellStyle name="Total 3 4 2" xfId="1787"/>
    <cellStyle name="Total 3 4 2 2" xfId="1788"/>
    <cellStyle name="Total 3 4 2 2 2" xfId="1789"/>
    <cellStyle name="Total 3 4 2 2 3" xfId="1790"/>
    <cellStyle name="Total 3 4 2 2 4" xfId="1791"/>
    <cellStyle name="Total 3 4 2 2 5" xfId="1792"/>
    <cellStyle name="Total 3 4 2 2 6" xfId="1793"/>
    <cellStyle name="Total 3 4 2 3" xfId="1794"/>
    <cellStyle name="Total 3 4 2 4" xfId="1795"/>
    <cellStyle name="Total 3 4 2 5" xfId="1796"/>
    <cellStyle name="Total 3 4 2 6" xfId="1797"/>
    <cellStyle name="Total 3 4 2 7" xfId="1798"/>
    <cellStyle name="Total 3 4 3" xfId="1799"/>
    <cellStyle name="Total 3 4 3 2" xfId="1800"/>
    <cellStyle name="Total 3 4 3 2 2" xfId="1801"/>
    <cellStyle name="Total 3 4 3 2 3" xfId="1802"/>
    <cellStyle name="Total 3 4 3 2 4" xfId="1803"/>
    <cellStyle name="Total 3 4 3 2 5" xfId="1804"/>
    <cellStyle name="Total 3 4 3 2 6" xfId="1805"/>
    <cellStyle name="Total 3 4 3 3" xfId="1806"/>
    <cellStyle name="Total 3 4 3 4" xfId="1807"/>
    <cellStyle name="Total 3 4 3 5" xfId="1808"/>
    <cellStyle name="Total 3 4 3 6" xfId="1809"/>
    <cellStyle name="Total 3 4 3 7" xfId="1810"/>
    <cellStyle name="Total 3 4 4" xfId="1811"/>
    <cellStyle name="Total 3 4 4 2" xfId="1812"/>
    <cellStyle name="Total 3 4 4 3" xfId="1813"/>
    <cellStyle name="Total 3 4 4 4" xfId="1814"/>
    <cellStyle name="Total 3 4 4 5" xfId="1815"/>
    <cellStyle name="Total 3 4 4 6" xfId="1816"/>
    <cellStyle name="Total 3 4 5" xfId="1817"/>
    <cellStyle name="Total 3 4 6" xfId="1818"/>
    <cellStyle name="Total 3 4 7" xfId="1819"/>
    <cellStyle name="Total 3 4 8" xfId="1820"/>
    <cellStyle name="Total 3 4 9" xfId="1821"/>
    <cellStyle name="Total 3 5" xfId="1822"/>
    <cellStyle name="Total 3 5 2" xfId="1823"/>
    <cellStyle name="Total 3 5 2 2" xfId="1824"/>
    <cellStyle name="Total 3 5 2 3" xfId="1825"/>
    <cellStyle name="Total 3 5 2 4" xfId="1826"/>
    <cellStyle name="Total 3 5 2 5" xfId="1827"/>
    <cellStyle name="Total 3 5 2 6" xfId="1828"/>
    <cellStyle name="Total 3 5 3" xfId="1829"/>
    <cellStyle name="Total 3 5 4" xfId="1830"/>
    <cellStyle name="Total 3 5 5" xfId="1831"/>
    <cellStyle name="Total 3 5 6" xfId="1832"/>
    <cellStyle name="Total 3 5 7" xfId="1833"/>
    <cellStyle name="Total 3 6" xfId="1834"/>
    <cellStyle name="Total 3 6 2" xfId="1835"/>
    <cellStyle name="Total 3 6 2 2" xfId="1836"/>
    <cellStyle name="Total 3 6 2 3" xfId="1837"/>
    <cellStyle name="Total 3 6 2 4" xfId="1838"/>
    <cellStyle name="Total 3 6 2 5" xfId="1839"/>
    <cellStyle name="Total 3 6 2 6" xfId="1840"/>
    <cellStyle name="Total 3 6 3" xfId="1841"/>
    <cellStyle name="Total 3 6 4" xfId="1842"/>
    <cellStyle name="Total 3 6 5" xfId="1843"/>
    <cellStyle name="Total 3 6 6" xfId="1844"/>
    <cellStyle name="Total 3 6 7" xfId="1845"/>
    <cellStyle name="Total 3 7" xfId="1846"/>
    <cellStyle name="Total 3 7 2" xfId="1847"/>
    <cellStyle name="Total 3 7 3" xfId="1848"/>
    <cellStyle name="Total 3 7 4" xfId="1849"/>
    <cellStyle name="Total 3 7 5" xfId="1850"/>
    <cellStyle name="Total 3 7 6" xfId="1851"/>
    <cellStyle name="Total 3 8" xfId="1852"/>
    <cellStyle name="Total 3 9" xfId="18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38100</xdr:rowOff>
    </xdr:from>
    <xdr:to>
      <xdr:col>1</xdr:col>
      <xdr:colOff>627065</xdr:colOff>
      <xdr:row>3</xdr:row>
      <xdr:rowOff>30280</xdr:rowOff>
    </xdr:to>
    <xdr:pic>
      <xdr:nvPicPr>
        <xdr:cNvPr id="4" name="Imagen 3" descr="SPT_2745">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1922465" cy="4398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rolinaramirez\Downloads\8%20Superintendencia%20Delegada%20de%20Transi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2017"/>
    </sheetNames>
    <sheetDataSet>
      <sheetData sheetId="0" refreshError="1">
        <row r="19">
          <cell r="N19">
            <v>175</v>
          </cell>
        </row>
        <row r="30">
          <cell r="Q30">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CG119"/>
  <sheetViews>
    <sheetView tabSelected="1" topLeftCell="H7" workbookViewId="0">
      <pane ySplit="2" topLeftCell="A113" activePane="bottomLeft" state="frozen"/>
      <selection activeCell="A7" sqref="A7"/>
      <selection pane="bottomLeft" activeCell="N120" sqref="N120"/>
    </sheetView>
  </sheetViews>
  <sheetFormatPr baseColWidth="10" defaultColWidth="24.5703125" defaultRowHeight="12" outlineLevelCol="5" x14ac:dyDescent="0.2"/>
  <cols>
    <col min="1" max="1" width="24.5703125" style="8"/>
    <col min="2" max="3" width="24.5703125" style="59"/>
    <col min="4" max="4" width="11.5703125" style="10" customWidth="1"/>
    <col min="5" max="5" width="10.42578125" style="10" customWidth="1"/>
    <col min="6" max="6" width="24.5703125" style="59"/>
    <col min="7" max="7" width="9.42578125" style="9" customWidth="1"/>
    <col min="8" max="9" width="12.85546875" style="9" customWidth="1"/>
    <col min="10" max="10" width="20.5703125" style="9" customWidth="1"/>
    <col min="11" max="12" width="24.5703125" style="9"/>
    <col min="13" max="13" width="10.28515625" style="9" customWidth="1"/>
    <col min="14" max="14" width="7.7109375" style="9" customWidth="1" outlineLevel="1"/>
    <col min="15" max="16" width="8.85546875" style="9" hidden="1" customWidth="1" outlineLevel="2"/>
    <col min="17" max="17" width="8.28515625" style="9" customWidth="1" outlineLevel="1" collapsed="1"/>
    <col min="18" max="18" width="10.28515625" style="9" hidden="1" customWidth="1" outlineLevel="2"/>
    <col min="19" max="19" width="10.42578125" style="13" hidden="1" customWidth="1" outlineLevel="2"/>
    <col min="20" max="20" width="11" style="13" hidden="1" customWidth="1" outlineLevel="2"/>
    <col min="21" max="21" width="9.5703125" style="13" hidden="1" customWidth="1" outlineLevel="2"/>
    <col min="22" max="22" width="8.5703125" style="9" customWidth="1" outlineLevel="1" collapsed="1"/>
    <col min="23" max="23" width="10" style="9" hidden="1" customWidth="1" outlineLevel="5"/>
    <col min="24" max="24" width="0.140625" style="9" customWidth="1" outlineLevel="5"/>
    <col min="25" max="25" width="8" style="9" customWidth="1"/>
    <col min="26" max="26" width="7.140625" style="9" hidden="1" customWidth="1" outlineLevel="1"/>
    <col min="27" max="27" width="8.28515625" style="9" hidden="1" customWidth="1" outlineLevel="1"/>
    <col min="28" max="28" width="9.140625" style="14" hidden="1" customWidth="1" outlineLevel="2"/>
    <col min="29" max="29" width="12" style="14" hidden="1" customWidth="1" outlineLevel="2"/>
    <col min="30" max="30" width="12" style="14" hidden="1" customWidth="1" outlineLevel="2" collapsed="1"/>
    <col min="31" max="31" width="9.85546875" style="14" hidden="1" customWidth="1" outlineLevel="2"/>
    <col min="32" max="32" width="10.85546875" style="14" hidden="1" customWidth="1" outlineLevel="2"/>
    <col min="33" max="33" width="15" style="14" hidden="1" customWidth="1" outlineLevel="2"/>
    <col min="34" max="34" width="11.140625" style="14" hidden="1" customWidth="1" outlineLevel="1"/>
    <col min="35" max="35" width="11" style="14" hidden="1" customWidth="1" outlineLevel="1"/>
    <col min="36" max="36" width="9.42578125" style="14" hidden="1" customWidth="1" outlineLevel="1"/>
    <col min="37" max="37" width="8" style="14" hidden="1" customWidth="1" outlineLevel="1"/>
    <col min="38" max="38" width="8.5703125" style="14" hidden="1" customWidth="1" outlineLevel="1"/>
    <col min="39" max="39" width="0.28515625" style="14" customWidth="1" outlineLevel="1"/>
    <col min="40" max="85" width="24.5703125" style="14"/>
    <col min="86" max="16384" width="24.5703125" style="15"/>
  </cols>
  <sheetData>
    <row r="1" spans="1:85" ht="15" hidden="1" customHeight="1" x14ac:dyDescent="0.2">
      <c r="H1" s="11" t="s">
        <v>0</v>
      </c>
      <c r="I1" s="12"/>
      <c r="J1" s="12"/>
      <c r="V1" s="9" t="s">
        <v>260</v>
      </c>
      <c r="AS1" s="14" t="s">
        <v>328</v>
      </c>
    </row>
    <row r="2" spans="1:85" ht="11.25" hidden="1" customHeight="1" thickBot="1" x14ac:dyDescent="0.25">
      <c r="C2" s="114" t="s">
        <v>331</v>
      </c>
      <c r="H2" s="17" t="s">
        <v>1</v>
      </c>
      <c r="I2" s="18" t="s">
        <v>2</v>
      </c>
      <c r="J2" s="19" t="s">
        <v>3</v>
      </c>
      <c r="S2" s="20"/>
      <c r="T2" s="20"/>
      <c r="U2" s="20"/>
      <c r="AS2" s="14" t="s">
        <v>32</v>
      </c>
    </row>
    <row r="3" spans="1:85" s="25" customFormat="1" hidden="1" x14ac:dyDescent="0.2">
      <c r="A3" s="9"/>
      <c r="B3" s="59"/>
      <c r="C3" s="59"/>
      <c r="D3" s="10"/>
      <c r="E3" s="10"/>
      <c r="F3" s="116"/>
      <c r="G3" s="9"/>
      <c r="H3" s="22">
        <v>0</v>
      </c>
      <c r="I3" s="23">
        <v>0.65</v>
      </c>
      <c r="J3" s="120" t="s">
        <v>4</v>
      </c>
      <c r="K3" s="21"/>
      <c r="L3" s="21"/>
      <c r="M3" s="21"/>
      <c r="N3" s="21"/>
      <c r="O3" s="21"/>
      <c r="P3" s="21"/>
      <c r="Q3" s="21"/>
      <c r="R3" s="21"/>
      <c r="S3" s="21"/>
      <c r="T3" s="21"/>
      <c r="U3" s="21"/>
      <c r="V3" s="9"/>
      <c r="W3" s="9"/>
      <c r="X3" s="9"/>
      <c r="Y3" s="9"/>
      <c r="Z3" s="9"/>
      <c r="AA3" s="9"/>
      <c r="AB3" s="21"/>
      <c r="AC3" s="21"/>
      <c r="AD3" s="21"/>
      <c r="AE3" s="21"/>
      <c r="AF3" s="21"/>
      <c r="AG3" s="21"/>
      <c r="AH3" s="21"/>
      <c r="AI3" s="21"/>
      <c r="AJ3" s="21"/>
      <c r="AK3" s="21"/>
      <c r="AL3" s="21"/>
      <c r="AM3" s="21"/>
      <c r="AN3" s="21"/>
      <c r="AO3" s="21"/>
      <c r="AP3" s="21"/>
      <c r="AQ3" s="21"/>
      <c r="AR3" s="21"/>
      <c r="AS3" s="24" t="s">
        <v>329</v>
      </c>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row>
    <row r="4" spans="1:85" s="25" customFormat="1" ht="24" hidden="1" x14ac:dyDescent="0.2">
      <c r="A4" s="9"/>
      <c r="B4" s="59"/>
      <c r="C4" s="59"/>
      <c r="D4" s="10"/>
      <c r="E4" s="10"/>
      <c r="F4" s="116"/>
      <c r="G4" s="9"/>
      <c r="H4" s="26">
        <v>0.65010000000000001</v>
      </c>
      <c r="I4" s="27">
        <v>0.85</v>
      </c>
      <c r="J4" s="121" t="s">
        <v>5</v>
      </c>
      <c r="K4" s="21"/>
      <c r="L4" s="21"/>
      <c r="M4" s="21"/>
      <c r="N4" s="21"/>
      <c r="O4" s="21"/>
      <c r="P4" s="21"/>
      <c r="Q4" s="21"/>
      <c r="R4" s="21"/>
      <c r="S4" s="21"/>
      <c r="T4" s="21"/>
      <c r="U4" s="21"/>
      <c r="V4" s="9"/>
      <c r="W4" s="9"/>
      <c r="X4" s="9"/>
      <c r="Y4" s="9"/>
      <c r="Z4" s="9"/>
      <c r="AA4" s="9"/>
      <c r="AB4" s="21"/>
      <c r="AC4" s="21"/>
      <c r="AD4" s="21"/>
      <c r="AE4" s="21"/>
      <c r="AF4" s="21"/>
      <c r="AG4" s="21"/>
      <c r="AH4" s="21"/>
      <c r="AI4" s="21"/>
      <c r="AJ4" s="21"/>
      <c r="AK4" s="21"/>
      <c r="AL4" s="21"/>
      <c r="AM4" s="21"/>
      <c r="AN4" s="21"/>
      <c r="AO4" s="21"/>
      <c r="AP4" s="21"/>
      <c r="AQ4" s="21"/>
      <c r="AR4" s="21"/>
      <c r="AS4" s="24" t="s">
        <v>39</v>
      </c>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row>
    <row r="5" spans="1:85" s="25" customFormat="1" ht="12" hidden="1" customHeight="1" thickBot="1" x14ac:dyDescent="0.25">
      <c r="A5" s="9"/>
      <c r="B5" s="59"/>
      <c r="C5" s="59"/>
      <c r="D5" s="10"/>
      <c r="E5" s="10"/>
      <c r="F5" s="116"/>
      <c r="G5" s="9"/>
      <c r="H5" s="28">
        <v>0.85009999999999997</v>
      </c>
      <c r="I5" s="29">
        <v>1</v>
      </c>
      <c r="J5" s="122" t="s">
        <v>6</v>
      </c>
      <c r="K5" s="21"/>
      <c r="L5" s="21"/>
      <c r="M5" s="21"/>
      <c r="N5" s="70" t="s">
        <v>333</v>
      </c>
      <c r="O5" s="71"/>
      <c r="P5" s="71"/>
      <c r="Q5" s="71"/>
      <c r="R5" s="71"/>
      <c r="S5" s="71"/>
      <c r="T5" s="71"/>
      <c r="U5" s="71"/>
      <c r="V5" s="74"/>
      <c r="W5" s="74"/>
      <c r="X5" s="74"/>
      <c r="Y5" s="74"/>
      <c r="Z5" s="74"/>
      <c r="AA5" s="75"/>
      <c r="AB5" s="70" t="s">
        <v>273</v>
      </c>
      <c r="AC5" s="73"/>
      <c r="AD5" s="70" t="s">
        <v>274</v>
      </c>
      <c r="AE5" s="73"/>
      <c r="AF5" s="70" t="s">
        <v>275</v>
      </c>
      <c r="AG5" s="73"/>
      <c r="AH5" s="70" t="s">
        <v>276</v>
      </c>
      <c r="AI5" s="73"/>
      <c r="AJ5" s="70" t="s">
        <v>277</v>
      </c>
      <c r="AK5" s="71"/>
      <c r="AL5" s="71"/>
      <c r="AM5" s="72"/>
      <c r="AN5" s="21"/>
      <c r="AO5" s="21"/>
      <c r="AP5" s="21"/>
      <c r="AQ5" s="21"/>
      <c r="AR5" s="21"/>
      <c r="AS5" s="24" t="s">
        <v>74</v>
      </c>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row>
    <row r="6" spans="1:85" s="37" customFormat="1" ht="54.75" hidden="1" customHeight="1" thickBot="1" x14ac:dyDescent="0.3">
      <c r="A6" s="30" t="s">
        <v>7</v>
      </c>
      <c r="B6" s="111" t="s">
        <v>8</v>
      </c>
      <c r="C6" s="111" t="s">
        <v>9</v>
      </c>
      <c r="D6" s="32" t="s">
        <v>10</v>
      </c>
      <c r="E6" s="32" t="s">
        <v>11</v>
      </c>
      <c r="F6" s="111" t="s">
        <v>420</v>
      </c>
      <c r="G6" s="31" t="s">
        <v>12</v>
      </c>
      <c r="H6" s="31" t="s">
        <v>210</v>
      </c>
      <c r="I6" s="31" t="s">
        <v>211</v>
      </c>
      <c r="J6" s="31" t="s">
        <v>212</v>
      </c>
      <c r="K6" s="31" t="s">
        <v>213</v>
      </c>
      <c r="L6" s="31" t="s">
        <v>214</v>
      </c>
      <c r="M6" s="31" t="s">
        <v>332</v>
      </c>
      <c r="N6" s="33" t="s">
        <v>261</v>
      </c>
      <c r="O6" s="33" t="s">
        <v>262</v>
      </c>
      <c r="P6" s="33" t="s">
        <v>263</v>
      </c>
      <c r="Q6" s="33" t="s">
        <v>264</v>
      </c>
      <c r="R6" s="33" t="s">
        <v>265</v>
      </c>
      <c r="S6" s="34" t="s">
        <v>266</v>
      </c>
      <c r="T6" s="33" t="s">
        <v>307</v>
      </c>
      <c r="U6" s="34" t="s">
        <v>308</v>
      </c>
      <c r="V6" s="33" t="s">
        <v>267</v>
      </c>
      <c r="W6" s="33" t="s">
        <v>268</v>
      </c>
      <c r="X6" s="33" t="s">
        <v>269</v>
      </c>
      <c r="Y6" s="33" t="s">
        <v>270</v>
      </c>
      <c r="Z6" s="33" t="s">
        <v>271</v>
      </c>
      <c r="AA6" s="33" t="s">
        <v>272</v>
      </c>
      <c r="AB6" s="31" t="s">
        <v>258</v>
      </c>
      <c r="AC6" s="35" t="s">
        <v>259</v>
      </c>
      <c r="AD6" s="31" t="s">
        <v>258</v>
      </c>
      <c r="AE6" s="35" t="s">
        <v>259</v>
      </c>
      <c r="AF6" s="31" t="s">
        <v>258</v>
      </c>
      <c r="AG6" s="35" t="s">
        <v>259</v>
      </c>
      <c r="AH6" s="31" t="s">
        <v>258</v>
      </c>
      <c r="AI6" s="35" t="s">
        <v>259</v>
      </c>
      <c r="AJ6" s="31" t="s">
        <v>278</v>
      </c>
      <c r="AK6" s="31" t="s">
        <v>279</v>
      </c>
      <c r="AL6" s="31" t="s">
        <v>280</v>
      </c>
      <c r="AM6" s="31" t="s">
        <v>281</v>
      </c>
      <c r="AN6" s="16"/>
      <c r="AO6" s="16"/>
      <c r="AP6" s="16"/>
      <c r="AQ6" s="16"/>
      <c r="AR6" s="16"/>
      <c r="AS6" s="36" t="s">
        <v>14</v>
      </c>
      <c r="AT6" s="3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row>
    <row r="7" spans="1:85" s="37" customFormat="1" ht="41.25" customHeight="1" thickBot="1" x14ac:dyDescent="0.3">
      <c r="A7" s="38"/>
      <c r="B7" s="112"/>
      <c r="C7" s="112"/>
      <c r="D7" s="40"/>
      <c r="E7" s="40"/>
      <c r="F7" s="112"/>
      <c r="G7" s="39"/>
      <c r="H7" s="39"/>
      <c r="I7" s="39"/>
      <c r="J7" s="39"/>
      <c r="K7" s="39"/>
      <c r="L7" s="39"/>
      <c r="M7" s="39"/>
      <c r="N7" s="41"/>
      <c r="O7" s="41"/>
      <c r="P7" s="41"/>
      <c r="Q7" s="41"/>
      <c r="R7" s="41"/>
      <c r="S7" s="41"/>
      <c r="T7" s="41"/>
      <c r="U7" s="41"/>
      <c r="V7" s="41"/>
      <c r="W7" s="41"/>
      <c r="X7" s="41"/>
      <c r="Y7" s="41"/>
      <c r="Z7" s="41"/>
      <c r="AA7" s="39"/>
      <c r="AB7" s="39"/>
      <c r="AC7" s="39"/>
      <c r="AD7" s="39"/>
      <c r="AE7" s="39"/>
      <c r="AF7" s="39"/>
      <c r="AG7" s="39"/>
      <c r="AH7" s="39"/>
      <c r="AI7" s="39"/>
      <c r="AJ7" s="39"/>
      <c r="AK7" s="39"/>
      <c r="AL7" s="39"/>
      <c r="AM7" s="39"/>
      <c r="AN7" s="16"/>
      <c r="AO7" s="36" t="s">
        <v>328</v>
      </c>
      <c r="AP7" s="16"/>
      <c r="AQ7" s="16"/>
      <c r="AR7" s="16"/>
      <c r="AS7" s="36" t="s">
        <v>284</v>
      </c>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row>
    <row r="8" spans="1:85" s="37" customFormat="1" ht="34.5" customHeight="1" thickBot="1" x14ac:dyDescent="0.3">
      <c r="A8" s="42" t="s">
        <v>7</v>
      </c>
      <c r="B8" s="43" t="s">
        <v>8</v>
      </c>
      <c r="C8" s="43" t="s">
        <v>9</v>
      </c>
      <c r="D8" s="44" t="s">
        <v>10</v>
      </c>
      <c r="E8" s="44" t="s">
        <v>11</v>
      </c>
      <c r="F8" s="43" t="s">
        <v>420</v>
      </c>
      <c r="G8" s="43" t="s">
        <v>12</v>
      </c>
      <c r="H8" s="43" t="s">
        <v>210</v>
      </c>
      <c r="I8" s="43" t="s">
        <v>211</v>
      </c>
      <c r="J8" s="43" t="s">
        <v>212</v>
      </c>
      <c r="K8" s="43" t="s">
        <v>213</v>
      </c>
      <c r="L8" s="43" t="s">
        <v>214</v>
      </c>
      <c r="M8" s="43" t="s">
        <v>332</v>
      </c>
      <c r="N8" s="43" t="s">
        <v>261</v>
      </c>
      <c r="O8" s="43" t="s">
        <v>262</v>
      </c>
      <c r="P8" s="43" t="s">
        <v>263</v>
      </c>
      <c r="Q8" s="43" t="s">
        <v>282</v>
      </c>
      <c r="R8" s="43" t="s">
        <v>265</v>
      </c>
      <c r="S8" s="34" t="s">
        <v>266</v>
      </c>
      <c r="T8" s="154" t="s">
        <v>307</v>
      </c>
      <c r="U8" s="34" t="s">
        <v>308</v>
      </c>
      <c r="V8" s="45" t="s">
        <v>267</v>
      </c>
      <c r="W8" s="43" t="s">
        <v>268</v>
      </c>
      <c r="X8" s="43" t="s">
        <v>269</v>
      </c>
      <c r="Y8" s="43" t="s">
        <v>270</v>
      </c>
      <c r="Z8" s="43" t="s">
        <v>271</v>
      </c>
      <c r="AA8" s="43" t="s">
        <v>272</v>
      </c>
      <c r="AB8" s="43" t="s">
        <v>258</v>
      </c>
      <c r="AC8" s="46" t="s">
        <v>259</v>
      </c>
      <c r="AD8" s="43" t="s">
        <v>258</v>
      </c>
      <c r="AE8" s="46" t="s">
        <v>259</v>
      </c>
      <c r="AF8" s="43" t="s">
        <v>258</v>
      </c>
      <c r="AG8" s="46" t="s">
        <v>259</v>
      </c>
      <c r="AH8" s="43" t="s">
        <v>258</v>
      </c>
      <c r="AI8" s="46" t="s">
        <v>259</v>
      </c>
      <c r="AJ8" s="43" t="s">
        <v>278</v>
      </c>
      <c r="AK8" s="43" t="s">
        <v>279</v>
      </c>
      <c r="AL8" s="43" t="s">
        <v>280</v>
      </c>
      <c r="AM8" s="46" t="s">
        <v>281</v>
      </c>
      <c r="AN8" s="16"/>
      <c r="AO8" s="36" t="s">
        <v>32</v>
      </c>
      <c r="AP8" s="16"/>
      <c r="AQ8" s="16"/>
      <c r="AR8" s="16"/>
      <c r="AS8" s="3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row>
    <row r="9" spans="1:85" ht="33.75" customHeight="1" x14ac:dyDescent="0.2">
      <c r="A9" s="166" t="s">
        <v>13</v>
      </c>
      <c r="B9" s="167" t="s">
        <v>18</v>
      </c>
      <c r="C9" s="167" t="s">
        <v>19</v>
      </c>
      <c r="D9" s="53">
        <v>43101</v>
      </c>
      <c r="E9" s="53">
        <v>43464</v>
      </c>
      <c r="F9" s="167" t="s">
        <v>310</v>
      </c>
      <c r="G9" s="56" t="s">
        <v>20</v>
      </c>
      <c r="H9" s="56" t="s">
        <v>21</v>
      </c>
      <c r="I9" s="56" t="s">
        <v>234</v>
      </c>
      <c r="J9" s="56" t="s">
        <v>215</v>
      </c>
      <c r="K9" s="56" t="s">
        <v>303</v>
      </c>
      <c r="L9" s="56" t="s">
        <v>304</v>
      </c>
      <c r="M9" s="168">
        <v>1</v>
      </c>
      <c r="N9" s="56"/>
      <c r="O9" s="56"/>
      <c r="P9" s="168" t="e">
        <f>+O9/N9</f>
        <v>#DIV/0!</v>
      </c>
      <c r="Q9" s="56"/>
      <c r="R9" s="56"/>
      <c r="S9" s="168">
        <v>1</v>
      </c>
      <c r="T9" s="56">
        <f t="shared" ref="T9:T24" si="0">+R9+O9</f>
        <v>0</v>
      </c>
      <c r="U9" s="54" t="e">
        <f>+T9/(N9+Q9)</f>
        <v>#DIV/0!</v>
      </c>
      <c r="V9" s="56"/>
      <c r="W9" s="56"/>
      <c r="X9" s="168">
        <v>1</v>
      </c>
      <c r="Y9" s="169"/>
      <c r="Z9" s="161"/>
      <c r="AA9" s="1" t="e">
        <f t="shared" ref="AA9:AA24" si="1">+Z9/Y9</f>
        <v>#DIV/0!</v>
      </c>
      <c r="AB9" s="2"/>
      <c r="AC9" s="2"/>
      <c r="AD9" s="2"/>
      <c r="AE9" s="2"/>
      <c r="AF9" s="2"/>
      <c r="AG9" s="2"/>
      <c r="AH9" s="2"/>
      <c r="AI9" s="2"/>
      <c r="AJ9" s="3">
        <f t="shared" ref="AJ9:AJ35" si="2">O9/M9</f>
        <v>0</v>
      </c>
      <c r="AK9" s="3">
        <f t="shared" ref="AK9:AK35" si="3">R9/M9</f>
        <v>0</v>
      </c>
      <c r="AL9" s="3">
        <f t="shared" ref="AL9:AL35" si="4">X9/M9</f>
        <v>1</v>
      </c>
      <c r="AM9" s="4">
        <f t="shared" ref="AM9:AM35" si="5">Z9/M9</f>
        <v>0</v>
      </c>
      <c r="AO9" s="24" t="s">
        <v>329</v>
      </c>
    </row>
    <row r="10" spans="1:85" ht="33.75" customHeight="1" x14ac:dyDescent="0.2">
      <c r="A10" s="47" t="s">
        <v>13</v>
      </c>
      <c r="B10" s="52" t="s">
        <v>16</v>
      </c>
      <c r="C10" s="52" t="s">
        <v>22</v>
      </c>
      <c r="D10" s="48">
        <v>43101</v>
      </c>
      <c r="E10" s="48">
        <v>43464</v>
      </c>
      <c r="F10" s="52" t="s">
        <v>23</v>
      </c>
      <c r="G10" s="51" t="s">
        <v>24</v>
      </c>
      <c r="H10" s="1" t="s">
        <v>15</v>
      </c>
      <c r="I10" s="52" t="s">
        <v>235</v>
      </c>
      <c r="J10" s="52" t="s">
        <v>236</v>
      </c>
      <c r="K10" s="1" t="s">
        <v>25</v>
      </c>
      <c r="L10" s="49" t="s">
        <v>26</v>
      </c>
      <c r="M10" s="1">
        <v>4</v>
      </c>
      <c r="N10" s="1">
        <v>1</v>
      </c>
      <c r="O10" s="1"/>
      <c r="P10" s="50">
        <f>+O10/N10</f>
        <v>0</v>
      </c>
      <c r="Q10" s="1">
        <v>1</v>
      </c>
      <c r="R10" s="1"/>
      <c r="S10" s="49">
        <f>+R10/Q10</f>
        <v>0</v>
      </c>
      <c r="T10" s="1">
        <f t="shared" si="0"/>
        <v>0</v>
      </c>
      <c r="U10" s="50">
        <f>+T10/(N10+Q10)</f>
        <v>0</v>
      </c>
      <c r="V10" s="1">
        <v>1</v>
      </c>
      <c r="W10" s="1"/>
      <c r="X10" s="50">
        <f>+W10/V10</f>
        <v>0</v>
      </c>
      <c r="Y10" s="170">
        <v>1</v>
      </c>
      <c r="Z10" s="161"/>
      <c r="AA10" s="50">
        <f t="shared" si="1"/>
        <v>0</v>
      </c>
      <c r="AB10" s="2"/>
      <c r="AC10" s="2"/>
      <c r="AD10" s="2"/>
      <c r="AE10" s="2"/>
      <c r="AF10" s="2"/>
      <c r="AG10" s="2"/>
      <c r="AH10" s="2"/>
      <c r="AI10" s="2"/>
      <c r="AJ10" s="3">
        <f t="shared" si="2"/>
        <v>0</v>
      </c>
      <c r="AK10" s="3">
        <f t="shared" si="3"/>
        <v>0</v>
      </c>
      <c r="AL10" s="3">
        <f t="shared" si="4"/>
        <v>0</v>
      </c>
      <c r="AM10" s="4">
        <f t="shared" si="5"/>
        <v>0</v>
      </c>
      <c r="AO10" s="24" t="s">
        <v>39</v>
      </c>
    </row>
    <row r="11" spans="1:85" ht="33.75" customHeight="1" thickBot="1" x14ac:dyDescent="0.25">
      <c r="A11" s="47" t="s">
        <v>13</v>
      </c>
      <c r="B11" s="52" t="s">
        <v>16</v>
      </c>
      <c r="C11" s="52" t="s">
        <v>22</v>
      </c>
      <c r="D11" s="48">
        <v>43101</v>
      </c>
      <c r="E11" s="48">
        <v>43465</v>
      </c>
      <c r="F11" s="52" t="s">
        <v>27</v>
      </c>
      <c r="G11" s="1" t="s">
        <v>17</v>
      </c>
      <c r="H11" s="1" t="s">
        <v>15</v>
      </c>
      <c r="I11" s="52" t="s">
        <v>235</v>
      </c>
      <c r="J11" s="52" t="s">
        <v>233</v>
      </c>
      <c r="K11" s="2" t="s">
        <v>25</v>
      </c>
      <c r="L11" s="49" t="s">
        <v>26</v>
      </c>
      <c r="M11" s="1">
        <v>6</v>
      </c>
      <c r="N11" s="1">
        <v>3</v>
      </c>
      <c r="O11" s="1"/>
      <c r="P11" s="49">
        <f>+O11/N11</f>
        <v>0</v>
      </c>
      <c r="Q11" s="1">
        <v>3</v>
      </c>
      <c r="R11" s="1"/>
      <c r="S11" s="49">
        <f>+R11/Q11</f>
        <v>0</v>
      </c>
      <c r="T11" s="1">
        <f t="shared" si="0"/>
        <v>0</v>
      </c>
      <c r="U11" s="50">
        <f>+T11/(N11+Q11)</f>
        <v>0</v>
      </c>
      <c r="V11" s="1" t="s">
        <v>284</v>
      </c>
      <c r="W11" s="1"/>
      <c r="X11" s="50"/>
      <c r="Y11" s="170" t="s">
        <v>284</v>
      </c>
      <c r="Z11" s="161"/>
      <c r="AA11" s="1"/>
      <c r="AB11" s="2"/>
      <c r="AC11" s="55"/>
      <c r="AD11" s="2"/>
      <c r="AE11" s="55"/>
      <c r="AF11" s="2"/>
      <c r="AG11" s="55"/>
      <c r="AH11" s="2"/>
      <c r="AI11" s="55"/>
      <c r="AJ11" s="3">
        <f t="shared" si="2"/>
        <v>0</v>
      </c>
      <c r="AK11" s="3">
        <f t="shared" si="3"/>
        <v>0</v>
      </c>
      <c r="AL11" s="3">
        <f t="shared" si="4"/>
        <v>0</v>
      </c>
      <c r="AM11" s="4">
        <f t="shared" si="5"/>
        <v>0</v>
      </c>
      <c r="AO11" s="24" t="s">
        <v>74</v>
      </c>
    </row>
    <row r="12" spans="1:85" ht="33.75" customHeight="1" x14ac:dyDescent="0.2">
      <c r="A12" s="47" t="s">
        <v>13</v>
      </c>
      <c r="B12" s="52" t="s">
        <v>16</v>
      </c>
      <c r="C12" s="52" t="s">
        <v>28</v>
      </c>
      <c r="D12" s="48">
        <v>43101</v>
      </c>
      <c r="E12" s="48">
        <v>43465</v>
      </c>
      <c r="F12" s="117" t="s">
        <v>29</v>
      </c>
      <c r="G12" s="1" t="s">
        <v>17</v>
      </c>
      <c r="H12" s="1" t="s">
        <v>15</v>
      </c>
      <c r="I12" s="52" t="s">
        <v>235</v>
      </c>
      <c r="J12" s="52" t="s">
        <v>233</v>
      </c>
      <c r="K12" s="49" t="s">
        <v>30</v>
      </c>
      <c r="L12" s="49" t="s">
        <v>31</v>
      </c>
      <c r="M12" s="168">
        <v>1</v>
      </c>
      <c r="N12" s="1" t="s">
        <v>284</v>
      </c>
      <c r="O12" s="1"/>
      <c r="P12" s="1"/>
      <c r="Q12" s="1" t="s">
        <v>284</v>
      </c>
      <c r="R12" s="1"/>
      <c r="S12" s="1"/>
      <c r="T12" s="1">
        <f t="shared" ref="T12" si="6">+R12+O12</f>
        <v>0</v>
      </c>
      <c r="U12" s="50"/>
      <c r="V12" s="1" t="s">
        <v>284</v>
      </c>
      <c r="W12" s="1"/>
      <c r="X12" s="1"/>
      <c r="Y12" s="170" t="s">
        <v>284</v>
      </c>
      <c r="Z12" s="161"/>
      <c r="AA12" s="1"/>
      <c r="AB12" s="2"/>
      <c r="AC12" s="55"/>
      <c r="AD12" s="2"/>
      <c r="AE12" s="55"/>
      <c r="AF12" s="2"/>
      <c r="AG12" s="55"/>
      <c r="AH12" s="2"/>
      <c r="AI12" s="55"/>
      <c r="AJ12" s="3"/>
      <c r="AK12" s="3"/>
      <c r="AL12" s="3"/>
      <c r="AM12" s="4"/>
      <c r="AO12" s="24" t="s">
        <v>14</v>
      </c>
    </row>
    <row r="13" spans="1:85" s="86" customFormat="1" ht="33.75" customHeight="1" x14ac:dyDescent="0.2">
      <c r="A13" s="182" t="s">
        <v>13</v>
      </c>
      <c r="B13" s="113" t="s">
        <v>34</v>
      </c>
      <c r="C13" s="113" t="s">
        <v>35</v>
      </c>
      <c r="D13" s="107">
        <v>43101</v>
      </c>
      <c r="E13" s="107">
        <v>43465</v>
      </c>
      <c r="F13" s="192" t="s">
        <v>36</v>
      </c>
      <c r="G13" s="106" t="s">
        <v>17</v>
      </c>
      <c r="H13" s="106" t="s">
        <v>15</v>
      </c>
      <c r="I13" s="113" t="s">
        <v>235</v>
      </c>
      <c r="J13" s="113" t="s">
        <v>233</v>
      </c>
      <c r="K13" s="106" t="s">
        <v>37</v>
      </c>
      <c r="L13" s="106" t="s">
        <v>38</v>
      </c>
      <c r="M13" s="106">
        <v>2</v>
      </c>
      <c r="N13" s="106">
        <v>1</v>
      </c>
      <c r="O13" s="198"/>
      <c r="P13" s="198">
        <f t="shared" ref="P13" si="7">+O13/N13</f>
        <v>0</v>
      </c>
      <c r="Q13" s="106">
        <v>1</v>
      </c>
      <c r="R13" s="198"/>
      <c r="S13" s="199">
        <f t="shared" ref="S13:S17" si="8">+R13/Q13</f>
        <v>0</v>
      </c>
      <c r="T13" s="198">
        <f t="shared" si="0"/>
        <v>0</v>
      </c>
      <c r="U13" s="199">
        <f t="shared" ref="U13:U20" si="9">+T13/(N13+Q13)</f>
        <v>0</v>
      </c>
      <c r="V13" s="106"/>
      <c r="W13" s="198"/>
      <c r="X13" s="108"/>
      <c r="Y13" s="183"/>
      <c r="Z13" s="200"/>
      <c r="AA13" s="198" t="e">
        <f t="shared" si="1"/>
        <v>#DIV/0!</v>
      </c>
      <c r="AB13" s="201"/>
      <c r="AC13" s="201"/>
      <c r="AD13" s="201"/>
      <c r="AE13" s="201"/>
      <c r="AF13" s="201"/>
      <c r="AG13" s="201"/>
      <c r="AH13" s="201"/>
      <c r="AI13" s="201"/>
      <c r="AJ13" s="202">
        <f t="shared" si="2"/>
        <v>0</v>
      </c>
      <c r="AK13" s="202">
        <f t="shared" si="3"/>
        <v>0</v>
      </c>
      <c r="AL13" s="202">
        <f t="shared" si="4"/>
        <v>0</v>
      </c>
      <c r="AM13" s="195">
        <f t="shared" si="5"/>
        <v>0</v>
      </c>
      <c r="AN13" s="196"/>
      <c r="AO13" s="197" t="s">
        <v>330</v>
      </c>
      <c r="AP13" s="196"/>
      <c r="AQ13" s="196"/>
      <c r="AR13" s="196"/>
      <c r="AS13" s="196"/>
      <c r="AT13" s="196"/>
      <c r="AU13" s="196"/>
      <c r="AV13" s="196"/>
      <c r="AW13" s="196"/>
      <c r="AX13" s="196"/>
      <c r="AY13" s="196"/>
      <c r="AZ13" s="196"/>
      <c r="BA13" s="196"/>
      <c r="BB13" s="196"/>
      <c r="BC13" s="196"/>
      <c r="BD13" s="196"/>
      <c r="BE13" s="196"/>
      <c r="BF13" s="196"/>
      <c r="BG13" s="196"/>
      <c r="BH13" s="196"/>
      <c r="BI13" s="196"/>
      <c r="BJ13" s="196"/>
      <c r="BK13" s="196"/>
      <c r="BL13" s="196"/>
      <c r="BM13" s="196"/>
      <c r="BN13" s="196"/>
      <c r="BO13" s="196"/>
      <c r="BP13" s="196"/>
      <c r="BQ13" s="196"/>
      <c r="BR13" s="196"/>
      <c r="BS13" s="196"/>
      <c r="BT13" s="196"/>
      <c r="BU13" s="196"/>
      <c r="BV13" s="196"/>
      <c r="BW13" s="196"/>
      <c r="BX13" s="196"/>
      <c r="BY13" s="196"/>
      <c r="BZ13" s="196"/>
      <c r="CA13" s="196"/>
      <c r="CB13" s="196"/>
      <c r="CC13" s="196"/>
      <c r="CD13" s="196"/>
      <c r="CE13" s="196"/>
      <c r="CF13" s="196"/>
      <c r="CG13" s="196"/>
    </row>
    <row r="14" spans="1:85" ht="33.75" customHeight="1" x14ac:dyDescent="0.2">
      <c r="A14" s="47" t="s">
        <v>13</v>
      </c>
      <c r="B14" s="52" t="s">
        <v>42</v>
      </c>
      <c r="C14" s="52" t="s">
        <v>43</v>
      </c>
      <c r="D14" s="48">
        <v>43101</v>
      </c>
      <c r="E14" s="48">
        <v>43464</v>
      </c>
      <c r="F14" s="52" t="s">
        <v>44</v>
      </c>
      <c r="G14" s="1" t="s">
        <v>39</v>
      </c>
      <c r="H14" s="1" t="s">
        <v>315</v>
      </c>
      <c r="I14" s="1" t="s">
        <v>45</v>
      </c>
      <c r="J14" s="1" t="s">
        <v>217</v>
      </c>
      <c r="K14" s="1" t="s">
        <v>46</v>
      </c>
      <c r="L14" s="1" t="s">
        <v>47</v>
      </c>
      <c r="M14" s="1">
        <v>92</v>
      </c>
      <c r="N14" s="1">
        <v>23</v>
      </c>
      <c r="O14" s="1"/>
      <c r="P14" s="50">
        <f>+O14/N14</f>
        <v>0</v>
      </c>
      <c r="Q14" s="1">
        <v>23</v>
      </c>
      <c r="R14" s="1"/>
      <c r="S14" s="50">
        <f t="shared" si="8"/>
        <v>0</v>
      </c>
      <c r="T14" s="1">
        <f t="shared" si="0"/>
        <v>0</v>
      </c>
      <c r="U14" s="50">
        <f t="shared" si="9"/>
        <v>0</v>
      </c>
      <c r="V14" s="1">
        <v>23</v>
      </c>
      <c r="W14" s="1"/>
      <c r="X14" s="50">
        <f>+W14/V14</f>
        <v>0</v>
      </c>
      <c r="Y14" s="170">
        <v>23</v>
      </c>
      <c r="Z14" s="161"/>
      <c r="AA14" s="50">
        <f t="shared" si="1"/>
        <v>0</v>
      </c>
      <c r="AB14" s="2"/>
      <c r="AC14" s="2"/>
      <c r="AD14" s="2"/>
      <c r="AE14" s="2"/>
      <c r="AF14" s="2"/>
      <c r="AG14" s="2"/>
      <c r="AH14" s="2"/>
      <c r="AI14" s="2"/>
      <c r="AJ14" s="3">
        <f t="shared" si="2"/>
        <v>0</v>
      </c>
      <c r="AK14" s="3">
        <f t="shared" si="3"/>
        <v>0</v>
      </c>
      <c r="AL14" s="3">
        <f t="shared" si="4"/>
        <v>0</v>
      </c>
      <c r="AM14" s="4">
        <f t="shared" si="5"/>
        <v>0</v>
      </c>
      <c r="AO14" s="24" t="s">
        <v>17</v>
      </c>
    </row>
    <row r="15" spans="1:85" ht="33.75" customHeight="1" thickBot="1" x14ac:dyDescent="0.25">
      <c r="A15" s="47" t="s">
        <v>13</v>
      </c>
      <c r="B15" s="52" t="s">
        <v>42</v>
      </c>
      <c r="C15" s="52" t="s">
        <v>48</v>
      </c>
      <c r="D15" s="48">
        <v>43101</v>
      </c>
      <c r="E15" s="48">
        <v>43464</v>
      </c>
      <c r="F15" s="52" t="s">
        <v>49</v>
      </c>
      <c r="G15" s="1" t="s">
        <v>39</v>
      </c>
      <c r="H15" s="1" t="s">
        <v>315</v>
      </c>
      <c r="I15" s="1" t="s">
        <v>45</v>
      </c>
      <c r="J15" s="1" t="s">
        <v>217</v>
      </c>
      <c r="K15" s="1" t="s">
        <v>50</v>
      </c>
      <c r="L15" s="1" t="s">
        <v>51</v>
      </c>
      <c r="M15" s="1">
        <v>1</v>
      </c>
      <c r="N15" s="1">
        <v>0.25</v>
      </c>
      <c r="O15" s="1"/>
      <c r="P15" s="50">
        <f>+O15/N15</f>
        <v>0</v>
      </c>
      <c r="Q15" s="1">
        <v>0.25</v>
      </c>
      <c r="R15" s="1"/>
      <c r="S15" s="50">
        <f t="shared" si="8"/>
        <v>0</v>
      </c>
      <c r="T15" s="1">
        <f t="shared" si="0"/>
        <v>0</v>
      </c>
      <c r="U15" s="50">
        <f t="shared" si="9"/>
        <v>0</v>
      </c>
      <c r="V15" s="1">
        <v>0.25</v>
      </c>
      <c r="W15" s="1"/>
      <c r="X15" s="50">
        <f>+W15/V15</f>
        <v>0</v>
      </c>
      <c r="Y15" s="170">
        <v>0.25</v>
      </c>
      <c r="Z15" s="161"/>
      <c r="AA15" s="50">
        <f t="shared" si="1"/>
        <v>0</v>
      </c>
      <c r="AB15" s="2"/>
      <c r="AC15" s="2"/>
      <c r="AD15" s="2"/>
      <c r="AE15" s="2"/>
      <c r="AF15" s="2"/>
      <c r="AG15" s="2"/>
      <c r="AH15" s="2"/>
      <c r="AI15" s="2"/>
      <c r="AJ15" s="3">
        <f t="shared" si="2"/>
        <v>0</v>
      </c>
      <c r="AK15" s="3">
        <f t="shared" si="3"/>
        <v>0</v>
      </c>
      <c r="AL15" s="3">
        <f t="shared" si="4"/>
        <v>0</v>
      </c>
      <c r="AM15" s="4">
        <f t="shared" si="5"/>
        <v>0</v>
      </c>
    </row>
    <row r="16" spans="1:85" ht="33.75" customHeight="1" x14ac:dyDescent="0.2">
      <c r="A16" s="47" t="s">
        <v>13</v>
      </c>
      <c r="B16" s="52" t="s">
        <v>42</v>
      </c>
      <c r="C16" s="52" t="s">
        <v>52</v>
      </c>
      <c r="D16" s="48">
        <v>43101</v>
      </c>
      <c r="E16" s="48">
        <v>43464</v>
      </c>
      <c r="F16" s="117" t="s">
        <v>53</v>
      </c>
      <c r="G16" s="1" t="s">
        <v>24</v>
      </c>
      <c r="H16" s="1" t="s">
        <v>54</v>
      </c>
      <c r="I16" s="52" t="s">
        <v>235</v>
      </c>
      <c r="J16" s="52" t="s">
        <v>236</v>
      </c>
      <c r="K16" s="49" t="s">
        <v>53</v>
      </c>
      <c r="L16" s="49" t="s">
        <v>53</v>
      </c>
      <c r="M16" s="1">
        <v>4</v>
      </c>
      <c r="N16" s="1">
        <v>1</v>
      </c>
      <c r="O16" s="1"/>
      <c r="P16" s="57">
        <f>+O16/N16</f>
        <v>0</v>
      </c>
      <c r="Q16" s="1">
        <v>1</v>
      </c>
      <c r="R16" s="1"/>
      <c r="S16" s="49">
        <f t="shared" si="8"/>
        <v>0</v>
      </c>
      <c r="T16" s="1">
        <f t="shared" si="0"/>
        <v>0</v>
      </c>
      <c r="U16" s="50">
        <f t="shared" si="9"/>
        <v>0</v>
      </c>
      <c r="V16" s="1">
        <v>1</v>
      </c>
      <c r="W16" s="1"/>
      <c r="X16" s="50">
        <f>+W16/V16</f>
        <v>0</v>
      </c>
      <c r="Y16" s="170">
        <v>1</v>
      </c>
      <c r="Z16" s="161"/>
      <c r="AA16" s="50">
        <f t="shared" si="1"/>
        <v>0</v>
      </c>
      <c r="AB16" s="2"/>
      <c r="AC16" s="2"/>
      <c r="AD16" s="2"/>
      <c r="AE16" s="2"/>
      <c r="AF16" s="2"/>
      <c r="AG16" s="2"/>
      <c r="AH16" s="58"/>
      <c r="AI16" s="58"/>
      <c r="AJ16" s="3">
        <f t="shared" si="2"/>
        <v>0</v>
      </c>
      <c r="AK16" s="3">
        <f t="shared" si="3"/>
        <v>0</v>
      </c>
      <c r="AL16" s="3">
        <f t="shared" si="4"/>
        <v>0</v>
      </c>
      <c r="AM16" s="4">
        <f t="shared" si="5"/>
        <v>0</v>
      </c>
    </row>
    <row r="17" spans="1:85" s="86" customFormat="1" ht="33.75" customHeight="1" x14ac:dyDescent="0.2">
      <c r="A17" s="182" t="s">
        <v>13</v>
      </c>
      <c r="B17" s="113" t="s">
        <v>42</v>
      </c>
      <c r="C17" s="113" t="s">
        <v>52</v>
      </c>
      <c r="D17" s="107">
        <v>43101</v>
      </c>
      <c r="E17" s="107">
        <v>43465</v>
      </c>
      <c r="F17" s="192" t="s">
        <v>53</v>
      </c>
      <c r="G17" s="106" t="s">
        <v>17</v>
      </c>
      <c r="H17" s="106" t="s">
        <v>15</v>
      </c>
      <c r="I17" s="113" t="s">
        <v>235</v>
      </c>
      <c r="J17" s="113" t="s">
        <v>233</v>
      </c>
      <c r="K17" s="110" t="s">
        <v>53</v>
      </c>
      <c r="L17" s="110" t="s">
        <v>53</v>
      </c>
      <c r="M17" s="106">
        <v>2</v>
      </c>
      <c r="N17" s="106">
        <v>1</v>
      </c>
      <c r="O17" s="198"/>
      <c r="P17" s="198">
        <f t="shared" ref="P17" si="10">+O17/N17</f>
        <v>0</v>
      </c>
      <c r="Q17" s="106">
        <f>'[1]POA 2017'!$Q$30</f>
        <v>1</v>
      </c>
      <c r="R17" s="198"/>
      <c r="S17" s="199">
        <f t="shared" si="8"/>
        <v>0</v>
      </c>
      <c r="T17" s="198">
        <f t="shared" si="0"/>
        <v>0</v>
      </c>
      <c r="U17" s="199">
        <f t="shared" si="9"/>
        <v>0</v>
      </c>
      <c r="V17" s="106" t="s">
        <v>284</v>
      </c>
      <c r="W17" s="198"/>
      <c r="X17" s="108" t="e">
        <f>+W17/V17</f>
        <v>#VALUE!</v>
      </c>
      <c r="Y17" s="183" t="s">
        <v>284</v>
      </c>
      <c r="Z17" s="200"/>
      <c r="AA17" s="198" t="e">
        <f t="shared" si="1"/>
        <v>#VALUE!</v>
      </c>
      <c r="AB17" s="201"/>
      <c r="AC17" s="201"/>
      <c r="AD17" s="201"/>
      <c r="AE17" s="201"/>
      <c r="AF17" s="201"/>
      <c r="AG17" s="201"/>
      <c r="AH17" s="201"/>
      <c r="AI17" s="201"/>
      <c r="AJ17" s="202">
        <f t="shared" si="2"/>
        <v>0</v>
      </c>
      <c r="AK17" s="202">
        <f t="shared" si="3"/>
        <v>0</v>
      </c>
      <c r="AL17" s="202" t="e">
        <f t="shared" si="4"/>
        <v>#VALUE!</v>
      </c>
      <c r="AM17" s="195">
        <f t="shared" si="5"/>
        <v>0</v>
      </c>
      <c r="AN17" s="196"/>
      <c r="AO17" s="196"/>
      <c r="AP17" s="196"/>
      <c r="AQ17" s="196"/>
      <c r="AR17" s="196"/>
      <c r="AS17" s="196"/>
      <c r="AT17" s="196"/>
      <c r="AU17" s="196"/>
      <c r="AV17" s="196"/>
      <c r="AW17" s="196"/>
      <c r="AX17" s="196"/>
      <c r="AY17" s="196"/>
      <c r="AZ17" s="196"/>
      <c r="BA17" s="196"/>
      <c r="BB17" s="196"/>
      <c r="BC17" s="196"/>
      <c r="BD17" s="196"/>
      <c r="BE17" s="196"/>
      <c r="BF17" s="196"/>
      <c r="BG17" s="196"/>
      <c r="BH17" s="196"/>
      <c r="BI17" s="196"/>
      <c r="BJ17" s="196"/>
      <c r="BK17" s="196"/>
      <c r="BL17" s="196"/>
      <c r="BM17" s="196"/>
      <c r="BN17" s="196"/>
      <c r="BO17" s="196"/>
      <c r="BP17" s="196"/>
      <c r="BQ17" s="196"/>
      <c r="BR17" s="196"/>
      <c r="BS17" s="196"/>
      <c r="BT17" s="196"/>
      <c r="BU17" s="196"/>
      <c r="BV17" s="196"/>
      <c r="BW17" s="196"/>
      <c r="BX17" s="196"/>
      <c r="BY17" s="196"/>
      <c r="BZ17" s="196"/>
      <c r="CA17" s="196"/>
      <c r="CB17" s="196"/>
      <c r="CC17" s="196"/>
      <c r="CD17" s="196"/>
      <c r="CE17" s="196"/>
      <c r="CF17" s="196"/>
      <c r="CG17" s="196"/>
    </row>
    <row r="18" spans="1:85" ht="33.75" customHeight="1" x14ac:dyDescent="0.2">
      <c r="A18" s="47" t="s">
        <v>13</v>
      </c>
      <c r="B18" s="52" t="s">
        <v>56</v>
      </c>
      <c r="C18" s="52" t="s">
        <v>424</v>
      </c>
      <c r="D18" s="48">
        <v>43101</v>
      </c>
      <c r="E18" s="48">
        <v>43464</v>
      </c>
      <c r="F18" s="52" t="s">
        <v>425</v>
      </c>
      <c r="G18" s="1" t="s">
        <v>24</v>
      </c>
      <c r="H18" s="1" t="s">
        <v>54</v>
      </c>
      <c r="I18" s="52" t="s">
        <v>235</v>
      </c>
      <c r="J18" s="52" t="s">
        <v>426</v>
      </c>
      <c r="K18" s="1" t="s">
        <v>427</v>
      </c>
      <c r="L18" s="60" t="s">
        <v>428</v>
      </c>
      <c r="M18" s="1">
        <v>56</v>
      </c>
      <c r="N18" s="1">
        <v>10</v>
      </c>
      <c r="O18" s="1"/>
      <c r="P18" s="57">
        <f>+O18/N18</f>
        <v>0</v>
      </c>
      <c r="Q18" s="1">
        <v>10</v>
      </c>
      <c r="R18" s="1"/>
      <c r="S18" s="1">
        <f>+R18/Q18</f>
        <v>0</v>
      </c>
      <c r="T18" s="1">
        <f t="shared" si="0"/>
        <v>0</v>
      </c>
      <c r="U18" s="50">
        <f t="shared" si="9"/>
        <v>0</v>
      </c>
      <c r="V18" s="1">
        <v>10</v>
      </c>
      <c r="W18" s="1"/>
      <c r="X18" s="50">
        <f>+W18/V18</f>
        <v>0</v>
      </c>
      <c r="Y18" s="170">
        <v>26</v>
      </c>
      <c r="Z18" s="161"/>
      <c r="AA18" s="50">
        <f t="shared" si="1"/>
        <v>0</v>
      </c>
      <c r="AB18" s="2"/>
      <c r="AC18" s="2"/>
      <c r="AD18" s="2"/>
      <c r="AE18" s="2"/>
      <c r="AF18" s="5"/>
      <c r="AG18" s="2"/>
      <c r="AH18" s="2"/>
      <c r="AI18" s="2"/>
      <c r="AJ18" s="3">
        <f t="shared" si="2"/>
        <v>0</v>
      </c>
      <c r="AK18" s="3">
        <f t="shared" si="3"/>
        <v>0</v>
      </c>
      <c r="AL18" s="3">
        <f t="shared" si="4"/>
        <v>0</v>
      </c>
      <c r="AM18" s="4">
        <f t="shared" si="5"/>
        <v>0</v>
      </c>
    </row>
    <row r="19" spans="1:85" ht="33.75" customHeight="1" x14ac:dyDescent="0.2">
      <c r="A19" s="47" t="s">
        <v>13</v>
      </c>
      <c r="B19" s="52" t="s">
        <v>56</v>
      </c>
      <c r="C19" s="52" t="s">
        <v>57</v>
      </c>
      <c r="D19" s="48">
        <v>43101</v>
      </c>
      <c r="E19" s="48">
        <v>43465</v>
      </c>
      <c r="F19" s="52" t="s">
        <v>58</v>
      </c>
      <c r="G19" s="1" t="s">
        <v>17</v>
      </c>
      <c r="H19" s="1" t="s">
        <v>15</v>
      </c>
      <c r="I19" s="52" t="s">
        <v>235</v>
      </c>
      <c r="J19" s="52" t="s">
        <v>233</v>
      </c>
      <c r="K19" s="1" t="s">
        <v>58</v>
      </c>
      <c r="L19" s="1" t="s">
        <v>58</v>
      </c>
      <c r="M19" s="1"/>
      <c r="N19" s="1" t="s">
        <v>284</v>
      </c>
      <c r="O19" s="1"/>
      <c r="P19" s="57"/>
      <c r="Q19" s="1" t="s">
        <v>284</v>
      </c>
      <c r="R19" s="1"/>
      <c r="S19" s="50"/>
      <c r="T19" s="1">
        <f t="shared" si="0"/>
        <v>0</v>
      </c>
      <c r="U19" s="50"/>
      <c r="V19" s="1" t="s">
        <v>284</v>
      </c>
      <c r="W19" s="1"/>
      <c r="X19" s="50"/>
      <c r="Y19" s="170"/>
      <c r="Z19" s="161"/>
      <c r="AA19" s="1"/>
      <c r="AB19" s="2"/>
      <c r="AC19" s="2"/>
      <c r="AD19" s="2"/>
      <c r="AE19" s="2"/>
      <c r="AF19" s="2"/>
      <c r="AG19" s="2"/>
      <c r="AH19" s="2"/>
      <c r="AI19" s="2"/>
      <c r="AJ19" s="3"/>
      <c r="AK19" s="3"/>
      <c r="AL19" s="3"/>
      <c r="AM19" s="4"/>
    </row>
    <row r="20" spans="1:85" ht="33.75" customHeight="1" x14ac:dyDescent="0.2">
      <c r="A20" s="47" t="s">
        <v>13</v>
      </c>
      <c r="B20" s="52" t="s">
        <v>56</v>
      </c>
      <c r="C20" s="52" t="s">
        <v>59</v>
      </c>
      <c r="D20" s="48">
        <v>43101</v>
      </c>
      <c r="E20" s="48">
        <v>43465</v>
      </c>
      <c r="F20" s="118" t="s">
        <v>60</v>
      </c>
      <c r="G20" s="1" t="s">
        <v>17</v>
      </c>
      <c r="H20" s="1" t="s">
        <v>15</v>
      </c>
      <c r="I20" s="52" t="s">
        <v>235</v>
      </c>
      <c r="J20" s="52" t="s">
        <v>233</v>
      </c>
      <c r="K20" s="61" t="s">
        <v>61</v>
      </c>
      <c r="L20" s="61" t="s">
        <v>61</v>
      </c>
      <c r="M20" s="62">
        <v>1</v>
      </c>
      <c r="N20" s="1" t="s">
        <v>284</v>
      </c>
      <c r="O20" s="1"/>
      <c r="P20" s="57"/>
      <c r="Q20" s="1">
        <v>1</v>
      </c>
      <c r="R20" s="1"/>
      <c r="S20" s="50">
        <f t="shared" ref="S20" si="11">+R20/Q20</f>
        <v>0</v>
      </c>
      <c r="T20" s="1">
        <f t="shared" si="0"/>
        <v>0</v>
      </c>
      <c r="U20" s="50" t="e">
        <f t="shared" si="9"/>
        <v>#VALUE!</v>
      </c>
      <c r="V20" s="1" t="s">
        <v>284</v>
      </c>
      <c r="W20" s="1"/>
      <c r="X20" s="50"/>
      <c r="Y20" s="170"/>
      <c r="Z20" s="161"/>
      <c r="AA20" s="1"/>
      <c r="AB20" s="2"/>
      <c r="AC20" s="2"/>
      <c r="AD20" s="2"/>
      <c r="AE20" s="2"/>
      <c r="AF20" s="2"/>
      <c r="AG20" s="2"/>
      <c r="AH20" s="2"/>
      <c r="AI20" s="2"/>
      <c r="AJ20" s="3">
        <f t="shared" si="2"/>
        <v>0</v>
      </c>
      <c r="AK20" s="3">
        <f t="shared" si="3"/>
        <v>0</v>
      </c>
      <c r="AL20" s="3">
        <f t="shared" si="4"/>
        <v>0</v>
      </c>
      <c r="AM20" s="4">
        <f t="shared" si="5"/>
        <v>0</v>
      </c>
    </row>
    <row r="21" spans="1:85" ht="33.75" customHeight="1" x14ac:dyDescent="0.2">
      <c r="A21" s="47" t="s">
        <v>13</v>
      </c>
      <c r="B21" s="52" t="s">
        <v>62</v>
      </c>
      <c r="C21" s="52" t="s">
        <v>63</v>
      </c>
      <c r="D21" s="48">
        <v>43101</v>
      </c>
      <c r="E21" s="48">
        <v>43464</v>
      </c>
      <c r="F21" s="52" t="s">
        <v>68</v>
      </c>
      <c r="G21" s="1" t="s">
        <v>24</v>
      </c>
      <c r="H21" s="1" t="s">
        <v>65</v>
      </c>
      <c r="I21" s="52" t="s">
        <v>238</v>
      </c>
      <c r="J21" s="52" t="s">
        <v>218</v>
      </c>
      <c r="K21" s="1" t="s">
        <v>66</v>
      </c>
      <c r="L21" s="1" t="s">
        <v>67</v>
      </c>
      <c r="M21" s="1">
        <v>1</v>
      </c>
      <c r="N21" s="1" t="s">
        <v>284</v>
      </c>
      <c r="O21" s="1"/>
      <c r="P21" s="49">
        <v>1</v>
      </c>
      <c r="Q21" s="1" t="s">
        <v>284</v>
      </c>
      <c r="R21" s="1"/>
      <c r="S21" s="49">
        <v>1</v>
      </c>
      <c r="T21" s="1">
        <f t="shared" si="0"/>
        <v>0</v>
      </c>
      <c r="U21" s="50" t="s">
        <v>309</v>
      </c>
      <c r="V21" s="1"/>
      <c r="W21" s="1"/>
      <c r="X21" s="50">
        <v>1</v>
      </c>
      <c r="Y21" s="170">
        <v>1</v>
      </c>
      <c r="Z21" s="161"/>
      <c r="AA21" s="50">
        <f t="shared" si="1"/>
        <v>0</v>
      </c>
      <c r="AB21" s="2"/>
      <c r="AC21" s="2"/>
      <c r="AD21" s="2"/>
      <c r="AE21" s="2"/>
      <c r="AF21" s="2"/>
      <c r="AG21" s="2"/>
      <c r="AH21" s="2"/>
      <c r="AI21" s="2"/>
      <c r="AJ21" s="3">
        <f t="shared" si="2"/>
        <v>0</v>
      </c>
      <c r="AK21" s="3">
        <f t="shared" si="3"/>
        <v>0</v>
      </c>
      <c r="AL21" s="3">
        <f t="shared" si="4"/>
        <v>1</v>
      </c>
      <c r="AM21" s="4">
        <f t="shared" si="5"/>
        <v>0</v>
      </c>
    </row>
    <row r="22" spans="1:85" s="86" customFormat="1" ht="33.75" customHeight="1" x14ac:dyDescent="0.2">
      <c r="A22" s="182" t="s">
        <v>13</v>
      </c>
      <c r="B22" s="113" t="s">
        <v>62</v>
      </c>
      <c r="C22" s="113" t="s">
        <v>63</v>
      </c>
      <c r="D22" s="107">
        <v>43101</v>
      </c>
      <c r="E22" s="107">
        <v>43465</v>
      </c>
      <c r="F22" s="113" t="s">
        <v>69</v>
      </c>
      <c r="G22" s="106" t="s">
        <v>17</v>
      </c>
      <c r="H22" s="106" t="s">
        <v>65</v>
      </c>
      <c r="I22" s="113" t="s">
        <v>235</v>
      </c>
      <c r="J22" s="113" t="s">
        <v>233</v>
      </c>
      <c r="K22" s="106" t="s">
        <v>66</v>
      </c>
      <c r="L22" s="106" t="s">
        <v>67</v>
      </c>
      <c r="M22" s="110">
        <v>1</v>
      </c>
      <c r="N22" s="110">
        <v>0.6</v>
      </c>
      <c r="O22" s="206"/>
      <c r="P22" s="208">
        <f>+O22/N22</f>
        <v>0</v>
      </c>
      <c r="Q22" s="110">
        <v>0.4</v>
      </c>
      <c r="R22" s="198"/>
      <c r="S22" s="198">
        <f>+R22/Q22</f>
        <v>0</v>
      </c>
      <c r="T22" s="198">
        <f t="shared" si="0"/>
        <v>0</v>
      </c>
      <c r="U22" s="199">
        <f>+T22/(N22+Q22)</f>
        <v>0</v>
      </c>
      <c r="V22" s="110" t="s">
        <v>284</v>
      </c>
      <c r="W22" s="198"/>
      <c r="X22" s="108" t="e">
        <f>+W22/V22</f>
        <v>#VALUE!</v>
      </c>
      <c r="Y22" s="207" t="s">
        <v>284</v>
      </c>
      <c r="Z22" s="200"/>
      <c r="AA22" s="198" t="e">
        <f t="shared" si="1"/>
        <v>#VALUE!</v>
      </c>
      <c r="AB22" s="201"/>
      <c r="AC22" s="201"/>
      <c r="AD22" s="201"/>
      <c r="AE22" s="201"/>
      <c r="AF22" s="201"/>
      <c r="AG22" s="201"/>
      <c r="AH22" s="201"/>
      <c r="AI22" s="201"/>
      <c r="AJ22" s="202">
        <f t="shared" si="2"/>
        <v>0</v>
      </c>
      <c r="AK22" s="202">
        <f t="shared" si="3"/>
        <v>0</v>
      </c>
      <c r="AL22" s="202" t="e">
        <f t="shared" si="4"/>
        <v>#VALUE!</v>
      </c>
      <c r="AM22" s="195">
        <f t="shared" si="5"/>
        <v>0</v>
      </c>
      <c r="AN22" s="196"/>
      <c r="AO22" s="196"/>
      <c r="AP22" s="196"/>
      <c r="AQ22" s="196"/>
      <c r="AR22" s="196"/>
      <c r="AS22" s="196"/>
      <c r="AT22" s="196"/>
      <c r="AU22" s="196"/>
      <c r="AV22" s="196"/>
      <c r="AW22" s="196"/>
      <c r="AX22" s="196"/>
      <c r="AY22" s="196"/>
      <c r="AZ22" s="196"/>
      <c r="BA22" s="196"/>
      <c r="BB22" s="196"/>
      <c r="BC22" s="196"/>
      <c r="BD22" s="196"/>
      <c r="BE22" s="196"/>
      <c r="BF22" s="196"/>
      <c r="BG22" s="196"/>
      <c r="BH22" s="196"/>
      <c r="BI22" s="196"/>
      <c r="BJ22" s="196"/>
      <c r="BK22" s="196"/>
      <c r="BL22" s="196"/>
      <c r="BM22" s="196"/>
      <c r="BN22" s="196"/>
      <c r="BO22" s="196"/>
      <c r="BP22" s="196"/>
      <c r="BQ22" s="196"/>
      <c r="BR22" s="196"/>
      <c r="BS22" s="196"/>
      <c r="BT22" s="196"/>
      <c r="BU22" s="196"/>
      <c r="BV22" s="196"/>
      <c r="BW22" s="196"/>
      <c r="BX22" s="196"/>
      <c r="BY22" s="196"/>
      <c r="BZ22" s="196"/>
      <c r="CA22" s="196"/>
      <c r="CB22" s="196"/>
      <c r="CC22" s="196"/>
      <c r="CD22" s="196"/>
      <c r="CE22" s="196"/>
      <c r="CF22" s="196"/>
      <c r="CG22" s="196"/>
    </row>
    <row r="23" spans="1:85" ht="33.75" customHeight="1" x14ac:dyDescent="0.2">
      <c r="A23" s="47" t="s">
        <v>13</v>
      </c>
      <c r="B23" s="52" t="s">
        <v>62</v>
      </c>
      <c r="C23" s="52" t="s">
        <v>70</v>
      </c>
      <c r="D23" s="48">
        <v>43101</v>
      </c>
      <c r="E23" s="48">
        <v>43464</v>
      </c>
      <c r="F23" s="52" t="s">
        <v>71</v>
      </c>
      <c r="G23" s="1" t="s">
        <v>24</v>
      </c>
      <c r="H23" s="1" t="s">
        <v>65</v>
      </c>
      <c r="I23" s="52" t="s">
        <v>238</v>
      </c>
      <c r="J23" s="52" t="s">
        <v>218</v>
      </c>
      <c r="K23" s="1" t="s">
        <v>72</v>
      </c>
      <c r="L23" s="1" t="s">
        <v>73</v>
      </c>
      <c r="M23" s="1">
        <v>1</v>
      </c>
      <c r="N23" s="1" t="s">
        <v>284</v>
      </c>
      <c r="O23" s="1"/>
      <c r="P23" s="49">
        <v>1</v>
      </c>
      <c r="Q23" s="1" t="s">
        <v>284</v>
      </c>
      <c r="R23" s="1"/>
      <c r="S23" s="49">
        <v>1</v>
      </c>
      <c r="T23" s="1">
        <f t="shared" si="0"/>
        <v>0</v>
      </c>
      <c r="U23" s="50" t="s">
        <v>309</v>
      </c>
      <c r="V23" s="1"/>
      <c r="W23" s="1"/>
      <c r="X23" s="50">
        <v>1</v>
      </c>
      <c r="Y23" s="170">
        <v>1</v>
      </c>
      <c r="Z23" s="161"/>
      <c r="AA23" s="50">
        <f t="shared" si="1"/>
        <v>0</v>
      </c>
      <c r="AB23" s="2"/>
      <c r="AC23" s="2"/>
      <c r="AD23" s="2"/>
      <c r="AE23" s="2"/>
      <c r="AF23" s="2"/>
      <c r="AG23" s="2"/>
      <c r="AH23" s="2"/>
      <c r="AI23" s="2"/>
      <c r="AJ23" s="3">
        <f t="shared" si="2"/>
        <v>0</v>
      </c>
      <c r="AK23" s="3">
        <f t="shared" si="3"/>
        <v>0</v>
      </c>
      <c r="AL23" s="3">
        <f t="shared" si="4"/>
        <v>1</v>
      </c>
      <c r="AM23" s="4">
        <f t="shared" si="5"/>
        <v>0</v>
      </c>
    </row>
    <row r="24" spans="1:85" s="86" customFormat="1" ht="33.75" customHeight="1" x14ac:dyDescent="0.2">
      <c r="A24" s="182" t="s">
        <v>13</v>
      </c>
      <c r="B24" s="113" t="s">
        <v>62</v>
      </c>
      <c r="C24" s="113" t="s">
        <v>70</v>
      </c>
      <c r="D24" s="107">
        <v>43101</v>
      </c>
      <c r="E24" s="107">
        <v>43465</v>
      </c>
      <c r="F24" s="113" t="s">
        <v>71</v>
      </c>
      <c r="G24" s="106" t="s">
        <v>17</v>
      </c>
      <c r="H24" s="106" t="s">
        <v>65</v>
      </c>
      <c r="I24" s="106" t="s">
        <v>55</v>
      </c>
      <c r="J24" s="106" t="s">
        <v>219</v>
      </c>
      <c r="K24" s="106" t="s">
        <v>72</v>
      </c>
      <c r="L24" s="106" t="s">
        <v>73</v>
      </c>
      <c r="M24" s="106">
        <v>1</v>
      </c>
      <c r="N24" s="106" t="s">
        <v>284</v>
      </c>
      <c r="O24" s="198"/>
      <c r="P24" s="206" t="s">
        <v>284</v>
      </c>
      <c r="Q24" s="106">
        <v>1</v>
      </c>
      <c r="R24" s="198"/>
      <c r="S24" s="198">
        <f>+R24/Q24</f>
        <v>0</v>
      </c>
      <c r="T24" s="198">
        <f t="shared" si="0"/>
        <v>0</v>
      </c>
      <c r="U24" s="199">
        <v>1</v>
      </c>
      <c r="V24" s="106" t="s">
        <v>284</v>
      </c>
      <c r="W24" s="198"/>
      <c r="X24" s="108">
        <v>1</v>
      </c>
      <c r="Y24" s="183" t="s">
        <v>284</v>
      </c>
      <c r="Z24" s="200"/>
      <c r="AA24" s="198" t="e">
        <f t="shared" si="1"/>
        <v>#VALUE!</v>
      </c>
      <c r="AB24" s="201"/>
      <c r="AC24" s="201"/>
      <c r="AD24" s="201"/>
      <c r="AE24" s="201"/>
      <c r="AF24" s="201"/>
      <c r="AG24" s="201"/>
      <c r="AH24" s="201"/>
      <c r="AI24" s="201"/>
      <c r="AJ24" s="202">
        <f t="shared" si="2"/>
        <v>0</v>
      </c>
      <c r="AK24" s="202">
        <f t="shared" si="3"/>
        <v>0</v>
      </c>
      <c r="AL24" s="202">
        <f t="shared" si="4"/>
        <v>1</v>
      </c>
      <c r="AM24" s="195">
        <f t="shared" si="5"/>
        <v>0</v>
      </c>
      <c r="AN24" s="196"/>
      <c r="AO24" s="196"/>
      <c r="AP24" s="196"/>
      <c r="AQ24" s="196"/>
      <c r="AR24" s="196"/>
      <c r="AS24" s="196"/>
      <c r="AT24" s="196"/>
      <c r="AU24" s="196"/>
      <c r="AV24" s="196"/>
      <c r="AW24" s="196"/>
      <c r="AX24" s="196"/>
      <c r="AY24" s="196"/>
      <c r="AZ24" s="196"/>
      <c r="BA24" s="196"/>
      <c r="BB24" s="196"/>
      <c r="BC24" s="196"/>
      <c r="BD24" s="196"/>
      <c r="BE24" s="196"/>
      <c r="BF24" s="196"/>
      <c r="BG24" s="196"/>
      <c r="BH24" s="196"/>
      <c r="BI24" s="196"/>
      <c r="BJ24" s="196"/>
      <c r="BK24" s="196"/>
      <c r="BL24" s="196"/>
      <c r="BM24" s="196"/>
      <c r="BN24" s="196"/>
      <c r="BO24" s="196"/>
      <c r="BP24" s="196"/>
      <c r="BQ24" s="196"/>
      <c r="BR24" s="196"/>
      <c r="BS24" s="196"/>
      <c r="BT24" s="196"/>
      <c r="BU24" s="196"/>
      <c r="BV24" s="196"/>
      <c r="BW24" s="196"/>
      <c r="BX24" s="196"/>
      <c r="BY24" s="196"/>
      <c r="BZ24" s="196"/>
      <c r="CA24" s="196"/>
      <c r="CB24" s="196"/>
      <c r="CC24" s="196"/>
      <c r="CD24" s="196"/>
      <c r="CE24" s="196"/>
      <c r="CF24" s="196"/>
      <c r="CG24" s="196"/>
    </row>
    <row r="25" spans="1:85" ht="33.75" customHeight="1" x14ac:dyDescent="0.2">
      <c r="A25" s="47" t="s">
        <v>13</v>
      </c>
      <c r="B25" s="52" t="s">
        <v>62</v>
      </c>
      <c r="C25" s="52" t="s">
        <v>402</v>
      </c>
      <c r="D25" s="48">
        <v>43101</v>
      </c>
      <c r="E25" s="48">
        <v>43465</v>
      </c>
      <c r="F25" s="52" t="s">
        <v>401</v>
      </c>
      <c r="G25" s="1" t="s">
        <v>74</v>
      </c>
      <c r="H25" s="1" t="s">
        <v>75</v>
      </c>
      <c r="I25" s="1" t="s">
        <v>240</v>
      </c>
      <c r="J25" s="1" t="s">
        <v>337</v>
      </c>
      <c r="K25" s="1" t="s">
        <v>338</v>
      </c>
      <c r="L25" s="1" t="s">
        <v>76</v>
      </c>
      <c r="M25" s="1">
        <v>12</v>
      </c>
      <c r="N25" s="1">
        <v>3</v>
      </c>
      <c r="O25" s="1"/>
      <c r="P25" s="49"/>
      <c r="Q25" s="1">
        <v>3</v>
      </c>
      <c r="R25" s="1"/>
      <c r="S25" s="1"/>
      <c r="T25" s="1"/>
      <c r="U25" s="50"/>
      <c r="V25" s="1">
        <v>3</v>
      </c>
      <c r="W25" s="1"/>
      <c r="X25" s="50">
        <f>+W25/V25</f>
        <v>0</v>
      </c>
      <c r="Y25" s="170">
        <v>3</v>
      </c>
      <c r="Z25" s="161"/>
      <c r="AA25" s="50"/>
      <c r="AB25" s="2"/>
      <c r="AC25" s="2"/>
      <c r="AD25" s="2"/>
      <c r="AE25" s="2"/>
      <c r="AF25" s="2"/>
      <c r="AG25" s="2"/>
      <c r="AH25" s="2"/>
      <c r="AI25" s="2"/>
      <c r="AJ25" s="3">
        <f t="shared" si="2"/>
        <v>0</v>
      </c>
      <c r="AK25" s="3">
        <f t="shared" si="3"/>
        <v>0</v>
      </c>
      <c r="AL25" s="3">
        <f t="shared" si="4"/>
        <v>0</v>
      </c>
      <c r="AM25" s="4">
        <f t="shared" si="5"/>
        <v>0</v>
      </c>
    </row>
    <row r="26" spans="1:85" ht="33.75" customHeight="1" x14ac:dyDescent="0.2">
      <c r="A26" s="63" t="s">
        <v>124</v>
      </c>
      <c r="B26" s="52" t="s">
        <v>77</v>
      </c>
      <c r="C26" s="52" t="s">
        <v>339</v>
      </c>
      <c r="D26" s="48">
        <v>43101</v>
      </c>
      <c r="E26" s="48">
        <v>43465</v>
      </c>
      <c r="F26" s="52" t="s">
        <v>340</v>
      </c>
      <c r="G26" s="1" t="s">
        <v>74</v>
      </c>
      <c r="H26" s="1" t="s">
        <v>75</v>
      </c>
      <c r="I26" s="1" t="s">
        <v>241</v>
      </c>
      <c r="J26" s="1" t="s">
        <v>341</v>
      </c>
      <c r="K26" s="1" t="s">
        <v>78</v>
      </c>
      <c r="L26" s="1" t="s">
        <v>79</v>
      </c>
      <c r="M26" s="1">
        <v>3</v>
      </c>
      <c r="N26" s="1"/>
      <c r="O26" s="1"/>
      <c r="P26" s="1"/>
      <c r="Q26" s="1">
        <v>1</v>
      </c>
      <c r="R26" s="1"/>
      <c r="S26" s="50"/>
      <c r="T26" s="1"/>
      <c r="U26" s="50"/>
      <c r="V26" s="123">
        <v>1</v>
      </c>
      <c r="W26" s="1"/>
      <c r="X26" s="50">
        <f>+W26/V26</f>
        <v>0</v>
      </c>
      <c r="Y26" s="170">
        <v>1</v>
      </c>
      <c r="Z26" s="161"/>
      <c r="AA26" s="1"/>
      <c r="AB26" s="2"/>
      <c r="AC26" s="2"/>
      <c r="AD26" s="124"/>
      <c r="AE26" s="2"/>
      <c r="AF26" s="2"/>
      <c r="AG26" s="2"/>
      <c r="AH26" s="2"/>
      <c r="AI26" s="2"/>
      <c r="AJ26" s="3">
        <f t="shared" si="2"/>
        <v>0</v>
      </c>
      <c r="AK26" s="3">
        <f t="shared" si="3"/>
        <v>0</v>
      </c>
      <c r="AL26" s="3">
        <f t="shared" si="4"/>
        <v>0</v>
      </c>
      <c r="AM26" s="4">
        <f t="shared" si="5"/>
        <v>0</v>
      </c>
    </row>
    <row r="27" spans="1:85" ht="33.75" customHeight="1" x14ac:dyDescent="0.2">
      <c r="A27" s="47" t="s">
        <v>13</v>
      </c>
      <c r="B27" s="52" t="s">
        <v>77</v>
      </c>
      <c r="C27" s="52" t="s">
        <v>403</v>
      </c>
      <c r="D27" s="48">
        <v>43101</v>
      </c>
      <c r="E27" s="48">
        <v>43465</v>
      </c>
      <c r="F27" s="52" t="s">
        <v>203</v>
      </c>
      <c r="G27" s="1" t="s">
        <v>74</v>
      </c>
      <c r="H27" s="1" t="s">
        <v>75</v>
      </c>
      <c r="I27" s="1" t="s">
        <v>241</v>
      </c>
      <c r="J27" s="1" t="s">
        <v>342</v>
      </c>
      <c r="K27" s="1" t="s">
        <v>200</v>
      </c>
      <c r="L27" s="1" t="s">
        <v>201</v>
      </c>
      <c r="M27" s="1">
        <v>100</v>
      </c>
      <c r="N27" s="61">
        <v>25</v>
      </c>
      <c r="O27" s="62"/>
      <c r="P27" s="49"/>
      <c r="Q27" s="62">
        <v>25</v>
      </c>
      <c r="R27" s="1"/>
      <c r="S27" s="50"/>
      <c r="T27" s="1"/>
      <c r="U27" s="50"/>
      <c r="V27" s="62">
        <v>25</v>
      </c>
      <c r="W27" s="1"/>
      <c r="X27" s="50">
        <f>+W27/V27</f>
        <v>0</v>
      </c>
      <c r="Y27" s="172">
        <v>25</v>
      </c>
      <c r="Z27" s="161"/>
      <c r="AA27" s="50"/>
      <c r="AB27" s="2"/>
      <c r="AC27" s="2"/>
      <c r="AD27" s="2"/>
      <c r="AE27" s="2"/>
      <c r="AF27" s="2"/>
      <c r="AG27" s="2"/>
      <c r="AH27" s="2"/>
      <c r="AI27" s="2"/>
      <c r="AJ27" s="3">
        <f t="shared" si="2"/>
        <v>0</v>
      </c>
      <c r="AK27" s="3">
        <f t="shared" si="3"/>
        <v>0</v>
      </c>
      <c r="AL27" s="3">
        <f t="shared" si="4"/>
        <v>0</v>
      </c>
      <c r="AM27" s="4">
        <f t="shared" si="5"/>
        <v>0</v>
      </c>
    </row>
    <row r="28" spans="1:85" ht="33.75" customHeight="1" x14ac:dyDescent="0.2">
      <c r="A28" s="63" t="s">
        <v>124</v>
      </c>
      <c r="B28" s="52" t="s">
        <v>404</v>
      </c>
      <c r="C28" s="52" t="s">
        <v>406</v>
      </c>
      <c r="D28" s="48">
        <v>43101</v>
      </c>
      <c r="E28" s="48">
        <v>43465</v>
      </c>
      <c r="F28" s="52" t="s">
        <v>408</v>
      </c>
      <c r="G28" s="1" t="s">
        <v>74</v>
      </c>
      <c r="H28" s="1" t="s">
        <v>80</v>
      </c>
      <c r="I28" s="1" t="s">
        <v>242</v>
      </c>
      <c r="J28" s="1" t="s">
        <v>283</v>
      </c>
      <c r="K28" s="1" t="s">
        <v>407</v>
      </c>
      <c r="L28" s="1" t="s">
        <v>405</v>
      </c>
      <c r="M28" s="49">
        <v>1</v>
      </c>
      <c r="N28" s="1"/>
      <c r="O28" s="1"/>
      <c r="P28" s="49"/>
      <c r="Q28" s="1"/>
      <c r="R28" s="1"/>
      <c r="S28" s="49"/>
      <c r="T28" s="1"/>
      <c r="U28" s="50"/>
      <c r="V28" s="125"/>
      <c r="W28" s="1"/>
      <c r="X28" s="50"/>
      <c r="Y28" s="171">
        <v>1</v>
      </c>
      <c r="Z28" s="161"/>
      <c r="AA28" s="1"/>
      <c r="AB28" s="2"/>
      <c r="AC28" s="2"/>
      <c r="AD28" s="2"/>
      <c r="AE28" s="2"/>
      <c r="AF28" s="2"/>
      <c r="AG28" s="2"/>
      <c r="AH28" s="2"/>
      <c r="AI28" s="2"/>
      <c r="AJ28" s="3">
        <f t="shared" si="2"/>
        <v>0</v>
      </c>
      <c r="AK28" s="3">
        <f t="shared" si="3"/>
        <v>0</v>
      </c>
      <c r="AL28" s="3">
        <f t="shared" si="4"/>
        <v>0</v>
      </c>
      <c r="AM28" s="4">
        <f t="shared" si="5"/>
        <v>0</v>
      </c>
    </row>
    <row r="29" spans="1:85" s="86" customFormat="1" ht="33.75" customHeight="1" x14ac:dyDescent="0.2">
      <c r="A29" s="182" t="s">
        <v>13</v>
      </c>
      <c r="B29" s="113" t="s">
        <v>82</v>
      </c>
      <c r="C29" s="113" t="s">
        <v>83</v>
      </c>
      <c r="D29" s="107">
        <v>43101</v>
      </c>
      <c r="E29" s="107">
        <v>43465</v>
      </c>
      <c r="F29" s="210" t="s">
        <v>84</v>
      </c>
      <c r="G29" s="106" t="s">
        <v>17</v>
      </c>
      <c r="H29" s="106" t="s">
        <v>15</v>
      </c>
      <c r="I29" s="106" t="s">
        <v>243</v>
      </c>
      <c r="J29" s="113" t="s">
        <v>233</v>
      </c>
      <c r="K29" s="157" t="s">
        <v>85</v>
      </c>
      <c r="L29" s="157" t="s">
        <v>86</v>
      </c>
      <c r="M29" s="157">
        <v>570</v>
      </c>
      <c r="N29" s="157">
        <v>270</v>
      </c>
      <c r="O29" s="198"/>
      <c r="P29" s="208">
        <f t="shared" ref="P29:P35" si="12">+O29/N29</f>
        <v>0</v>
      </c>
      <c r="Q29" s="106">
        <v>300</v>
      </c>
      <c r="R29" s="198"/>
      <c r="S29" s="198">
        <f>+R29/Q29</f>
        <v>0</v>
      </c>
      <c r="T29" s="198">
        <f t="shared" ref="T29:T35" si="13">+R29+O29</f>
        <v>0</v>
      </c>
      <c r="U29" s="199">
        <f t="shared" ref="U29:U35" si="14">+T29/(N29+Q29)</f>
        <v>0</v>
      </c>
      <c r="V29" s="106" t="s">
        <v>284</v>
      </c>
      <c r="W29" s="198"/>
      <c r="X29" s="108" t="e">
        <f>+W29/V29</f>
        <v>#VALUE!</v>
      </c>
      <c r="Y29" s="183" t="s">
        <v>284</v>
      </c>
      <c r="Z29" s="200"/>
      <c r="AA29" s="199" t="e">
        <f>+Z29/Y29</f>
        <v>#VALUE!</v>
      </c>
      <c r="AB29" s="201"/>
      <c r="AC29" s="201"/>
      <c r="AD29" s="201"/>
      <c r="AE29" s="201"/>
      <c r="AF29" s="201"/>
      <c r="AG29" s="201"/>
      <c r="AH29" s="201"/>
      <c r="AI29" s="201"/>
      <c r="AJ29" s="202">
        <f t="shared" si="2"/>
        <v>0</v>
      </c>
      <c r="AK29" s="202">
        <f t="shared" si="3"/>
        <v>0</v>
      </c>
      <c r="AL29" s="202" t="e">
        <f t="shared" si="4"/>
        <v>#VALUE!</v>
      </c>
      <c r="AM29" s="195">
        <f t="shared" si="5"/>
        <v>0</v>
      </c>
      <c r="AN29" s="196"/>
      <c r="AO29" s="196"/>
      <c r="AP29" s="196"/>
      <c r="AQ29" s="196"/>
      <c r="AR29" s="196"/>
      <c r="AS29" s="196"/>
      <c r="AT29" s="196"/>
      <c r="AU29" s="196"/>
      <c r="AV29" s="196"/>
      <c r="AW29" s="196"/>
      <c r="AX29" s="196"/>
      <c r="AY29" s="196"/>
      <c r="AZ29" s="196"/>
      <c r="BA29" s="196"/>
      <c r="BB29" s="196"/>
      <c r="BC29" s="196"/>
      <c r="BD29" s="196"/>
      <c r="BE29" s="196"/>
      <c r="BF29" s="196"/>
      <c r="BG29" s="196"/>
      <c r="BH29" s="196"/>
      <c r="BI29" s="196"/>
      <c r="BJ29" s="196"/>
      <c r="BK29" s="196"/>
      <c r="BL29" s="196"/>
      <c r="BM29" s="196"/>
      <c r="BN29" s="196"/>
      <c r="BO29" s="196"/>
      <c r="BP29" s="196"/>
      <c r="BQ29" s="196"/>
      <c r="BR29" s="196"/>
      <c r="BS29" s="196"/>
      <c r="BT29" s="196"/>
      <c r="BU29" s="196"/>
      <c r="BV29" s="196"/>
      <c r="BW29" s="196"/>
      <c r="BX29" s="196"/>
      <c r="BY29" s="196"/>
      <c r="BZ29" s="196"/>
      <c r="CA29" s="196"/>
      <c r="CB29" s="196"/>
      <c r="CC29" s="196"/>
      <c r="CD29" s="196"/>
      <c r="CE29" s="196"/>
      <c r="CF29" s="196"/>
      <c r="CG29" s="196"/>
    </row>
    <row r="30" spans="1:85" ht="33.75" customHeight="1" x14ac:dyDescent="0.2">
      <c r="A30" s="63" t="s">
        <v>81</v>
      </c>
      <c r="B30" s="52" t="s">
        <v>87</v>
      </c>
      <c r="C30" s="52" t="s">
        <v>88</v>
      </c>
      <c r="D30" s="48">
        <v>43101</v>
      </c>
      <c r="E30" s="48">
        <v>43464</v>
      </c>
      <c r="F30" s="52" t="s">
        <v>89</v>
      </c>
      <c r="G30" s="1" t="s">
        <v>39</v>
      </c>
      <c r="H30" s="1" t="s">
        <v>315</v>
      </c>
      <c r="I30" s="1" t="s">
        <v>90</v>
      </c>
      <c r="J30" s="1" t="s">
        <v>217</v>
      </c>
      <c r="K30" s="1" t="s">
        <v>91</v>
      </c>
      <c r="L30" s="1" t="s">
        <v>92</v>
      </c>
      <c r="M30" s="1">
        <v>2</v>
      </c>
      <c r="N30" s="1">
        <v>0.5</v>
      </c>
      <c r="O30" s="1"/>
      <c r="P30" s="50">
        <f t="shared" si="12"/>
        <v>0</v>
      </c>
      <c r="Q30" s="1">
        <v>0.5</v>
      </c>
      <c r="R30" s="1"/>
      <c r="S30" s="50">
        <f>+R30/Q30</f>
        <v>0</v>
      </c>
      <c r="T30" s="1">
        <f t="shared" si="13"/>
        <v>0</v>
      </c>
      <c r="U30" s="50">
        <f t="shared" si="14"/>
        <v>0</v>
      </c>
      <c r="V30" s="1">
        <v>0.5</v>
      </c>
      <c r="W30" s="1"/>
      <c r="X30" s="50">
        <f>+W30/V30</f>
        <v>0</v>
      </c>
      <c r="Y30" s="170">
        <v>0.5</v>
      </c>
      <c r="Z30" s="161"/>
      <c r="AA30" s="50">
        <f>+Z30/Y30</f>
        <v>0</v>
      </c>
      <c r="AB30" s="2"/>
      <c r="AC30" s="2"/>
      <c r="AD30" s="2"/>
      <c r="AE30" s="2"/>
      <c r="AF30" s="2"/>
      <c r="AG30" s="2"/>
      <c r="AH30" s="2"/>
      <c r="AI30" s="2"/>
      <c r="AJ30" s="3">
        <f t="shared" si="2"/>
        <v>0</v>
      </c>
      <c r="AK30" s="3">
        <f t="shared" si="3"/>
        <v>0</v>
      </c>
      <c r="AL30" s="3">
        <f t="shared" si="4"/>
        <v>0</v>
      </c>
      <c r="AM30" s="4">
        <f t="shared" si="5"/>
        <v>0</v>
      </c>
    </row>
    <row r="31" spans="1:85" ht="33.75" customHeight="1" x14ac:dyDescent="0.2">
      <c r="A31" s="63" t="s">
        <v>81</v>
      </c>
      <c r="B31" s="52" t="s">
        <v>87</v>
      </c>
      <c r="C31" s="52" t="s">
        <v>93</v>
      </c>
      <c r="D31" s="48">
        <v>43101</v>
      </c>
      <c r="E31" s="48">
        <v>43464</v>
      </c>
      <c r="F31" s="52" t="s">
        <v>94</v>
      </c>
      <c r="G31" s="1" t="s">
        <v>39</v>
      </c>
      <c r="H31" s="1" t="s">
        <v>315</v>
      </c>
      <c r="I31" s="1" t="s">
        <v>90</v>
      </c>
      <c r="J31" s="1" t="s">
        <v>217</v>
      </c>
      <c r="K31" s="1" t="s">
        <v>95</v>
      </c>
      <c r="L31" s="1" t="s">
        <v>96</v>
      </c>
      <c r="M31" s="1">
        <v>1</v>
      </c>
      <c r="N31" s="1">
        <v>0.25</v>
      </c>
      <c r="O31" s="1"/>
      <c r="P31" s="50">
        <f t="shared" si="12"/>
        <v>0</v>
      </c>
      <c r="Q31" s="1">
        <v>0.25</v>
      </c>
      <c r="R31" s="1"/>
      <c r="S31" s="50">
        <f>+R31/Q31</f>
        <v>0</v>
      </c>
      <c r="T31" s="1">
        <f t="shared" si="13"/>
        <v>0</v>
      </c>
      <c r="U31" s="50">
        <f t="shared" si="14"/>
        <v>0</v>
      </c>
      <c r="V31" s="1">
        <v>0.25</v>
      </c>
      <c r="W31" s="1"/>
      <c r="X31" s="50">
        <f>+W31/V31</f>
        <v>0</v>
      </c>
      <c r="Y31" s="170">
        <v>0.25</v>
      </c>
      <c r="Z31" s="161"/>
      <c r="AA31" s="50">
        <f>+Z31/Y31</f>
        <v>0</v>
      </c>
      <c r="AB31" s="2"/>
      <c r="AC31" s="2"/>
      <c r="AD31" s="2"/>
      <c r="AE31" s="2"/>
      <c r="AF31" s="2"/>
      <c r="AG31" s="2"/>
      <c r="AH31" s="2"/>
      <c r="AI31" s="2"/>
      <c r="AJ31" s="3">
        <f t="shared" si="2"/>
        <v>0</v>
      </c>
      <c r="AK31" s="3">
        <f t="shared" si="3"/>
        <v>0</v>
      </c>
      <c r="AL31" s="3">
        <f t="shared" si="4"/>
        <v>0</v>
      </c>
      <c r="AM31" s="4">
        <f t="shared" si="5"/>
        <v>0</v>
      </c>
    </row>
    <row r="32" spans="1:85" ht="33.75" customHeight="1" x14ac:dyDescent="0.2">
      <c r="A32" s="63" t="s">
        <v>81</v>
      </c>
      <c r="B32" s="52" t="s">
        <v>97</v>
      </c>
      <c r="C32" s="52" t="s">
        <v>98</v>
      </c>
      <c r="D32" s="48">
        <v>43101</v>
      </c>
      <c r="E32" s="48">
        <v>43464</v>
      </c>
      <c r="F32" s="52" t="s">
        <v>99</v>
      </c>
      <c r="G32" s="1" t="s">
        <v>39</v>
      </c>
      <c r="H32" s="1" t="s">
        <v>315</v>
      </c>
      <c r="I32" s="1" t="s">
        <v>90</v>
      </c>
      <c r="J32" s="1" t="s">
        <v>217</v>
      </c>
      <c r="K32" s="1" t="s">
        <v>100</v>
      </c>
      <c r="L32" s="1" t="s">
        <v>100</v>
      </c>
      <c r="M32" s="1">
        <v>1</v>
      </c>
      <c r="N32" s="1" t="s">
        <v>284</v>
      </c>
      <c r="O32" s="1"/>
      <c r="P32" s="50"/>
      <c r="Q32" s="1">
        <v>1</v>
      </c>
      <c r="R32" s="1"/>
      <c r="S32" s="50">
        <v>1</v>
      </c>
      <c r="T32" s="1">
        <f t="shared" si="13"/>
        <v>0</v>
      </c>
      <c r="U32" s="50"/>
      <c r="V32" s="1" t="s">
        <v>284</v>
      </c>
      <c r="W32" s="1"/>
      <c r="X32" s="50">
        <v>1</v>
      </c>
      <c r="Y32" s="170" t="s">
        <v>284</v>
      </c>
      <c r="Z32" s="161"/>
      <c r="AA32" s="50">
        <v>1</v>
      </c>
      <c r="AB32" s="2"/>
      <c r="AC32" s="2"/>
      <c r="AD32" s="2"/>
      <c r="AE32" s="2"/>
      <c r="AF32" s="2"/>
      <c r="AG32" s="2"/>
      <c r="AH32" s="2"/>
      <c r="AI32" s="2"/>
      <c r="AJ32" s="3">
        <f t="shared" si="2"/>
        <v>0</v>
      </c>
      <c r="AK32" s="3">
        <f t="shared" si="3"/>
        <v>0</v>
      </c>
      <c r="AL32" s="3">
        <f t="shared" si="4"/>
        <v>1</v>
      </c>
      <c r="AM32" s="4">
        <f t="shared" si="5"/>
        <v>0</v>
      </c>
    </row>
    <row r="33" spans="1:85" s="86" customFormat="1" ht="33.75" customHeight="1" x14ac:dyDescent="0.2">
      <c r="A33" s="104" t="s">
        <v>81</v>
      </c>
      <c r="B33" s="113" t="s">
        <v>101</v>
      </c>
      <c r="C33" s="113" t="s">
        <v>421</v>
      </c>
      <c r="D33" s="107">
        <v>43101</v>
      </c>
      <c r="E33" s="107">
        <v>43464</v>
      </c>
      <c r="F33" s="113" t="s">
        <v>102</v>
      </c>
      <c r="G33" s="106" t="s">
        <v>39</v>
      </c>
      <c r="H33" s="106" t="s">
        <v>315</v>
      </c>
      <c r="I33" s="106" t="s">
        <v>90</v>
      </c>
      <c r="J33" s="106" t="s">
        <v>217</v>
      </c>
      <c r="K33" s="106" t="s">
        <v>102</v>
      </c>
      <c r="L33" s="106" t="s">
        <v>102</v>
      </c>
      <c r="M33" s="106">
        <v>1</v>
      </c>
      <c r="N33" s="106" t="s">
        <v>284</v>
      </c>
      <c r="O33" s="106"/>
      <c r="P33" s="108"/>
      <c r="Q33" s="106">
        <v>1</v>
      </c>
      <c r="R33" s="106"/>
      <c r="S33" s="108">
        <f t="shared" ref="S33:S35" si="15">+R33/Q33</f>
        <v>0</v>
      </c>
      <c r="T33" s="106">
        <f t="shared" si="13"/>
        <v>0</v>
      </c>
      <c r="U33" s="108"/>
      <c r="V33" s="106" t="s">
        <v>284</v>
      </c>
      <c r="W33" s="106"/>
      <c r="X33" s="108" t="e">
        <f t="shared" ref="X33:X35" si="16">+W33/V33</f>
        <v>#VALUE!</v>
      </c>
      <c r="Y33" s="183" t="s">
        <v>284</v>
      </c>
      <c r="Z33" s="193"/>
      <c r="AA33" s="108" t="e">
        <f t="shared" ref="AA33:AA35" si="17">+Z33/Y33</f>
        <v>#VALUE!</v>
      </c>
      <c r="AB33" s="105"/>
      <c r="AC33" s="105"/>
      <c r="AD33" s="105"/>
      <c r="AE33" s="105"/>
      <c r="AF33" s="105"/>
      <c r="AG33" s="105"/>
      <c r="AH33" s="105"/>
      <c r="AI33" s="105"/>
      <c r="AJ33" s="194">
        <f t="shared" si="2"/>
        <v>0</v>
      </c>
      <c r="AK33" s="194">
        <f t="shared" si="3"/>
        <v>0</v>
      </c>
      <c r="AL33" s="194" t="e">
        <f t="shared" si="4"/>
        <v>#VALUE!</v>
      </c>
      <c r="AM33" s="195">
        <f t="shared" si="5"/>
        <v>0</v>
      </c>
      <c r="AN33" s="196"/>
      <c r="AO33" s="196"/>
      <c r="AP33" s="196"/>
      <c r="AQ33" s="196"/>
      <c r="AR33" s="196"/>
      <c r="AS33" s="196"/>
      <c r="AT33" s="196"/>
      <c r="AU33" s="196"/>
      <c r="AV33" s="196"/>
      <c r="AW33" s="196"/>
      <c r="AX33" s="196"/>
      <c r="AY33" s="196"/>
      <c r="AZ33" s="196"/>
      <c r="BA33" s="196"/>
      <c r="BB33" s="196"/>
      <c r="BC33" s="196"/>
      <c r="BD33" s="196"/>
      <c r="BE33" s="196"/>
      <c r="BF33" s="196"/>
      <c r="BG33" s="196"/>
      <c r="BH33" s="196"/>
      <c r="BI33" s="196"/>
      <c r="BJ33" s="196"/>
      <c r="BK33" s="196"/>
      <c r="BL33" s="196"/>
      <c r="BM33" s="196"/>
      <c r="BN33" s="196"/>
      <c r="BO33" s="196"/>
      <c r="BP33" s="196"/>
      <c r="BQ33" s="196"/>
      <c r="BR33" s="196"/>
      <c r="BS33" s="196"/>
      <c r="BT33" s="196"/>
      <c r="BU33" s="196"/>
      <c r="BV33" s="196"/>
      <c r="BW33" s="196"/>
      <c r="BX33" s="196"/>
      <c r="BY33" s="196"/>
      <c r="BZ33" s="196"/>
      <c r="CA33" s="196"/>
      <c r="CB33" s="196"/>
      <c r="CC33" s="196"/>
      <c r="CD33" s="196"/>
      <c r="CE33" s="196"/>
      <c r="CF33" s="196"/>
      <c r="CG33" s="196"/>
    </row>
    <row r="34" spans="1:85" ht="33.75" customHeight="1" x14ac:dyDescent="0.2">
      <c r="A34" s="63" t="s">
        <v>81</v>
      </c>
      <c r="B34" s="52" t="s">
        <v>101</v>
      </c>
      <c r="C34" s="52" t="s">
        <v>103</v>
      </c>
      <c r="D34" s="48">
        <v>43101</v>
      </c>
      <c r="E34" s="48">
        <v>43464</v>
      </c>
      <c r="F34" s="52" t="s">
        <v>104</v>
      </c>
      <c r="G34" s="1" t="s">
        <v>39</v>
      </c>
      <c r="H34" s="1" t="s">
        <v>40</v>
      </c>
      <c r="I34" s="1" t="s">
        <v>319</v>
      </c>
      <c r="J34" s="1" t="s">
        <v>220</v>
      </c>
      <c r="K34" s="1" t="s">
        <v>105</v>
      </c>
      <c r="L34" s="1" t="s">
        <v>244</v>
      </c>
      <c r="M34" s="1">
        <v>4</v>
      </c>
      <c r="N34" s="1">
        <v>1</v>
      </c>
      <c r="O34" s="1"/>
      <c r="P34" s="57">
        <f t="shared" si="12"/>
        <v>0</v>
      </c>
      <c r="Q34" s="1">
        <v>1</v>
      </c>
      <c r="R34" s="1"/>
      <c r="S34" s="50">
        <f t="shared" si="15"/>
        <v>0</v>
      </c>
      <c r="T34" s="1">
        <f t="shared" si="13"/>
        <v>0</v>
      </c>
      <c r="U34" s="50">
        <f t="shared" si="14"/>
        <v>0</v>
      </c>
      <c r="V34" s="1">
        <v>1</v>
      </c>
      <c r="W34" s="1"/>
      <c r="X34" s="50">
        <f t="shared" si="16"/>
        <v>0</v>
      </c>
      <c r="Y34" s="170">
        <v>1</v>
      </c>
      <c r="Z34" s="161"/>
      <c r="AA34" s="50"/>
      <c r="AB34" s="2"/>
      <c r="AC34" s="2"/>
      <c r="AD34" s="2"/>
      <c r="AE34" s="2"/>
      <c r="AF34" s="2"/>
      <c r="AG34" s="2"/>
      <c r="AH34" s="2"/>
      <c r="AI34" s="2"/>
      <c r="AJ34" s="3">
        <f t="shared" si="2"/>
        <v>0</v>
      </c>
      <c r="AK34" s="3">
        <f t="shared" si="3"/>
        <v>0</v>
      </c>
      <c r="AL34" s="3">
        <f t="shared" si="4"/>
        <v>0</v>
      </c>
      <c r="AM34" s="4">
        <f t="shared" si="5"/>
        <v>0</v>
      </c>
    </row>
    <row r="35" spans="1:85" ht="33.75" customHeight="1" x14ac:dyDescent="0.2">
      <c r="A35" s="63" t="s">
        <v>81</v>
      </c>
      <c r="B35" s="52" t="s">
        <v>106</v>
      </c>
      <c r="C35" s="52" t="s">
        <v>107</v>
      </c>
      <c r="D35" s="48">
        <v>43101</v>
      </c>
      <c r="E35" s="48">
        <v>43464</v>
      </c>
      <c r="F35" s="52" t="s">
        <v>108</v>
      </c>
      <c r="G35" s="1" t="s">
        <v>39</v>
      </c>
      <c r="H35" s="1" t="s">
        <v>315</v>
      </c>
      <c r="I35" s="1" t="s">
        <v>45</v>
      </c>
      <c r="J35" s="1" t="s">
        <v>217</v>
      </c>
      <c r="K35" s="1" t="s">
        <v>109</v>
      </c>
      <c r="L35" s="1" t="s">
        <v>110</v>
      </c>
      <c r="M35" s="1">
        <v>2</v>
      </c>
      <c r="N35" s="1">
        <v>0.25</v>
      </c>
      <c r="O35" s="1"/>
      <c r="P35" s="50">
        <f t="shared" si="12"/>
        <v>0</v>
      </c>
      <c r="Q35" s="1">
        <v>0.25</v>
      </c>
      <c r="R35" s="1"/>
      <c r="S35" s="50">
        <f t="shared" si="15"/>
        <v>0</v>
      </c>
      <c r="T35" s="1">
        <f t="shared" si="13"/>
        <v>0</v>
      </c>
      <c r="U35" s="50">
        <f t="shared" si="14"/>
        <v>0</v>
      </c>
      <c r="V35" s="1">
        <v>0.25</v>
      </c>
      <c r="W35" s="1"/>
      <c r="X35" s="50">
        <f t="shared" si="16"/>
        <v>0</v>
      </c>
      <c r="Y35" s="170">
        <v>0.25</v>
      </c>
      <c r="Z35" s="161"/>
      <c r="AA35" s="50">
        <f t="shared" si="17"/>
        <v>0</v>
      </c>
      <c r="AB35" s="2"/>
      <c r="AC35" s="2"/>
      <c r="AD35" s="2"/>
      <c r="AE35" s="2"/>
      <c r="AF35" s="2"/>
      <c r="AG35" s="2"/>
      <c r="AH35" s="2"/>
      <c r="AI35" s="2"/>
      <c r="AJ35" s="3">
        <f t="shared" si="2"/>
        <v>0</v>
      </c>
      <c r="AK35" s="3">
        <f t="shared" si="3"/>
        <v>0</v>
      </c>
      <c r="AL35" s="3">
        <f t="shared" si="4"/>
        <v>0</v>
      </c>
      <c r="AM35" s="4">
        <f t="shared" si="5"/>
        <v>0</v>
      </c>
    </row>
    <row r="36" spans="1:85" ht="33.75" customHeight="1" x14ac:dyDescent="0.2">
      <c r="A36" s="63" t="s">
        <v>111</v>
      </c>
      <c r="B36" s="52" t="s">
        <v>112</v>
      </c>
      <c r="C36" s="52" t="s">
        <v>113</v>
      </c>
      <c r="D36" s="48">
        <v>43102</v>
      </c>
      <c r="E36" s="48">
        <v>43465</v>
      </c>
      <c r="F36" s="52" t="s">
        <v>114</v>
      </c>
      <c r="G36" s="1" t="s">
        <v>74</v>
      </c>
      <c r="H36" s="1" t="s">
        <v>115</v>
      </c>
      <c r="I36" s="1" t="s">
        <v>116</v>
      </c>
      <c r="J36" s="1" t="s">
        <v>245</v>
      </c>
      <c r="K36" s="1" t="s">
        <v>117</v>
      </c>
      <c r="L36" s="1" t="s">
        <v>118</v>
      </c>
      <c r="M36" s="1">
        <v>4</v>
      </c>
      <c r="N36" s="1">
        <v>1</v>
      </c>
      <c r="O36" s="1"/>
      <c r="P36" s="50"/>
      <c r="Q36" s="1">
        <v>1</v>
      </c>
      <c r="R36" s="1"/>
      <c r="S36" s="50"/>
      <c r="T36" s="1"/>
      <c r="U36" s="50"/>
      <c r="V36" s="1">
        <v>1</v>
      </c>
      <c r="W36" s="1"/>
      <c r="X36" s="50"/>
      <c r="Y36" s="170">
        <v>1</v>
      </c>
      <c r="Z36" s="161"/>
      <c r="AA36" s="50"/>
      <c r="AB36" s="1"/>
      <c r="AC36" s="55"/>
      <c r="AD36" s="2"/>
      <c r="AE36" s="2"/>
      <c r="AF36" s="2"/>
      <c r="AG36" s="2"/>
      <c r="AH36" s="2"/>
      <c r="AI36" s="2"/>
      <c r="AJ36" s="3"/>
      <c r="AK36" s="3"/>
      <c r="AL36" s="3"/>
      <c r="AM36" s="4"/>
    </row>
    <row r="37" spans="1:85" ht="33.75" customHeight="1" x14ac:dyDescent="0.2">
      <c r="A37" s="63" t="s">
        <v>111</v>
      </c>
      <c r="B37" s="52" t="s">
        <v>119</v>
      </c>
      <c r="C37" s="52" t="s">
        <v>120</v>
      </c>
      <c r="D37" s="48">
        <v>43101</v>
      </c>
      <c r="E37" s="48">
        <v>43464</v>
      </c>
      <c r="F37" s="52" t="s">
        <v>121</v>
      </c>
      <c r="G37" s="1" t="s">
        <v>39</v>
      </c>
      <c r="H37" s="1" t="s">
        <v>315</v>
      </c>
      <c r="I37" s="1" t="s">
        <v>45</v>
      </c>
      <c r="J37" s="1" t="s">
        <v>217</v>
      </c>
      <c r="K37" s="1" t="s">
        <v>122</v>
      </c>
      <c r="L37" s="1" t="s">
        <v>123</v>
      </c>
      <c r="M37" s="1">
        <v>2</v>
      </c>
      <c r="N37" s="1">
        <v>0.5</v>
      </c>
      <c r="O37" s="1"/>
      <c r="P37" s="50">
        <f>+O37/N37</f>
        <v>0</v>
      </c>
      <c r="Q37" s="1">
        <v>0.5</v>
      </c>
      <c r="R37" s="1"/>
      <c r="S37" s="50">
        <f>+R37/Q37</f>
        <v>0</v>
      </c>
      <c r="T37" s="1">
        <f>+R37+O37</f>
        <v>0</v>
      </c>
      <c r="U37" s="50">
        <f>+T37/(N37+Q37)</f>
        <v>0</v>
      </c>
      <c r="V37" s="1">
        <v>0.5</v>
      </c>
      <c r="W37" s="1"/>
      <c r="X37" s="50">
        <f>+W37/V37</f>
        <v>0</v>
      </c>
      <c r="Y37" s="170">
        <v>0.5</v>
      </c>
      <c r="Z37" s="161"/>
      <c r="AA37" s="50">
        <f>+Z37/Y37</f>
        <v>0</v>
      </c>
      <c r="AB37" s="2"/>
      <c r="AC37" s="2"/>
      <c r="AD37" s="2"/>
      <c r="AE37" s="2"/>
      <c r="AF37" s="2"/>
      <c r="AG37" s="2"/>
      <c r="AH37" s="2"/>
      <c r="AI37" s="2"/>
      <c r="AJ37" s="3">
        <f>O37/M37</f>
        <v>0</v>
      </c>
      <c r="AK37" s="3">
        <f>R37/M37</f>
        <v>0</v>
      </c>
      <c r="AL37" s="3">
        <f>X37/M37</f>
        <v>0</v>
      </c>
      <c r="AM37" s="4">
        <f>Z37/M37</f>
        <v>0</v>
      </c>
    </row>
    <row r="38" spans="1:85" ht="33.75" customHeight="1" x14ac:dyDescent="0.2">
      <c r="A38" s="63" t="s">
        <v>124</v>
      </c>
      <c r="B38" s="52" t="s">
        <v>125</v>
      </c>
      <c r="C38" s="52" t="s">
        <v>126</v>
      </c>
      <c r="D38" s="48">
        <v>43102</v>
      </c>
      <c r="E38" s="48">
        <v>43465</v>
      </c>
      <c r="F38" s="52" t="s">
        <v>127</v>
      </c>
      <c r="G38" s="1" t="s">
        <v>74</v>
      </c>
      <c r="H38" s="1" t="s">
        <v>115</v>
      </c>
      <c r="I38" s="1" t="s">
        <v>317</v>
      </c>
      <c r="J38" s="1" t="s">
        <v>245</v>
      </c>
      <c r="K38" s="1" t="s">
        <v>128</v>
      </c>
      <c r="L38" s="1" t="s">
        <v>129</v>
      </c>
      <c r="M38" s="50">
        <v>1</v>
      </c>
      <c r="N38" s="50">
        <v>0.25</v>
      </c>
      <c r="O38" s="1"/>
      <c r="P38" s="50"/>
      <c r="Q38" s="50">
        <v>0.25</v>
      </c>
      <c r="R38" s="1"/>
      <c r="S38" s="50"/>
      <c r="T38" s="1"/>
      <c r="U38" s="50"/>
      <c r="V38" s="50">
        <v>0.25</v>
      </c>
      <c r="W38" s="1"/>
      <c r="X38" s="50"/>
      <c r="Y38" s="173">
        <v>0.25</v>
      </c>
      <c r="Z38" s="161"/>
      <c r="AA38" s="50"/>
      <c r="AB38" s="2"/>
      <c r="AC38" s="2"/>
      <c r="AD38" s="2"/>
      <c r="AE38" s="2"/>
      <c r="AF38" s="2"/>
      <c r="AG38" s="2"/>
      <c r="AH38" s="2"/>
      <c r="AI38" s="2"/>
      <c r="AJ38" s="3"/>
      <c r="AK38" s="3"/>
      <c r="AL38" s="3"/>
      <c r="AM38" s="4"/>
    </row>
    <row r="39" spans="1:85" ht="33.75" customHeight="1" x14ac:dyDescent="0.2">
      <c r="A39" s="63" t="s">
        <v>124</v>
      </c>
      <c r="B39" s="52" t="s">
        <v>125</v>
      </c>
      <c r="C39" s="52" t="s">
        <v>130</v>
      </c>
      <c r="D39" s="48">
        <v>43102</v>
      </c>
      <c r="E39" s="48">
        <v>43465</v>
      </c>
      <c r="F39" s="52" t="s">
        <v>131</v>
      </c>
      <c r="G39" s="1" t="s">
        <v>74</v>
      </c>
      <c r="H39" s="1" t="s">
        <v>115</v>
      </c>
      <c r="I39" s="1" t="s">
        <v>116</v>
      </c>
      <c r="J39" s="1" t="s">
        <v>245</v>
      </c>
      <c r="K39" s="1" t="s">
        <v>132</v>
      </c>
      <c r="L39" s="1" t="s">
        <v>133</v>
      </c>
      <c r="M39" s="1">
        <v>80</v>
      </c>
      <c r="N39" s="1"/>
      <c r="O39" s="1"/>
      <c r="P39" s="50"/>
      <c r="Q39" s="1"/>
      <c r="R39" s="1"/>
      <c r="S39" s="50"/>
      <c r="T39" s="1"/>
      <c r="U39" s="50"/>
      <c r="V39" s="1"/>
      <c r="W39" s="1"/>
      <c r="X39" s="50"/>
      <c r="Y39" s="171">
        <v>1</v>
      </c>
      <c r="Z39" s="161"/>
      <c r="AA39" s="50"/>
      <c r="AB39" s="2"/>
      <c r="AC39" s="2"/>
      <c r="AD39" s="2"/>
      <c r="AE39" s="2"/>
      <c r="AF39" s="2"/>
      <c r="AG39" s="2"/>
      <c r="AH39" s="2"/>
      <c r="AI39" s="2"/>
      <c r="AJ39" s="3"/>
      <c r="AK39" s="3"/>
      <c r="AL39" s="3"/>
      <c r="AM39" s="4"/>
    </row>
    <row r="40" spans="1:85" ht="33.75" customHeight="1" x14ac:dyDescent="0.2">
      <c r="A40" s="63" t="s">
        <v>124</v>
      </c>
      <c r="B40" s="52" t="s">
        <v>134</v>
      </c>
      <c r="C40" s="52" t="s">
        <v>377</v>
      </c>
      <c r="D40" s="48">
        <v>43221</v>
      </c>
      <c r="E40" s="48">
        <v>43464</v>
      </c>
      <c r="F40" s="52" t="s">
        <v>378</v>
      </c>
      <c r="G40" s="1" t="s">
        <v>74</v>
      </c>
      <c r="H40" s="1" t="s">
        <v>135</v>
      </c>
      <c r="I40" s="1" t="s">
        <v>324</v>
      </c>
      <c r="J40" s="1" t="s">
        <v>379</v>
      </c>
      <c r="K40" s="1" t="s">
        <v>380</v>
      </c>
      <c r="L40" s="1" t="s">
        <v>381</v>
      </c>
      <c r="M40" s="1">
        <v>6</v>
      </c>
      <c r="N40" s="62">
        <v>2</v>
      </c>
      <c r="O40" s="1"/>
      <c r="P40" s="50"/>
      <c r="Q40" s="62">
        <v>2</v>
      </c>
      <c r="R40" s="1"/>
      <c r="S40" s="49"/>
      <c r="T40" s="1">
        <f>+R40+O40</f>
        <v>0</v>
      </c>
      <c r="U40" s="50"/>
      <c r="V40" s="62">
        <v>1</v>
      </c>
      <c r="W40" s="1"/>
      <c r="X40" s="50"/>
      <c r="Y40" s="172">
        <v>1</v>
      </c>
      <c r="Z40" s="161"/>
      <c r="AA40" s="50"/>
      <c r="AB40" s="2"/>
      <c r="AC40" s="2"/>
      <c r="AD40" s="2"/>
      <c r="AE40" s="2"/>
      <c r="AF40" s="55"/>
      <c r="AG40" s="2"/>
      <c r="AH40" s="2"/>
      <c r="AI40" s="2"/>
      <c r="AJ40" s="3">
        <f t="shared" ref="AJ40:AJ42" si="18">O40/M40</f>
        <v>0</v>
      </c>
      <c r="AK40" s="3">
        <f t="shared" ref="AK40:AK42" si="19">R40/M40</f>
        <v>0</v>
      </c>
      <c r="AL40" s="3">
        <f>S40/M40</f>
        <v>0</v>
      </c>
      <c r="AM40" s="4">
        <f t="shared" ref="AM40:AM42" si="20">Z40/M40</f>
        <v>0</v>
      </c>
    </row>
    <row r="41" spans="1:85" ht="33.75" customHeight="1" x14ac:dyDescent="0.2">
      <c r="A41" s="63" t="s">
        <v>124</v>
      </c>
      <c r="B41" s="52" t="s">
        <v>134</v>
      </c>
      <c r="C41" s="52" t="s">
        <v>137</v>
      </c>
      <c r="D41" s="48">
        <v>43132</v>
      </c>
      <c r="E41" s="48">
        <v>43464</v>
      </c>
      <c r="F41" s="52" t="s">
        <v>382</v>
      </c>
      <c r="G41" s="1" t="s">
        <v>74</v>
      </c>
      <c r="H41" s="1" t="s">
        <v>135</v>
      </c>
      <c r="I41" s="1" t="s">
        <v>324</v>
      </c>
      <c r="J41" s="1" t="s">
        <v>383</v>
      </c>
      <c r="K41" s="1" t="s">
        <v>138</v>
      </c>
      <c r="L41" s="1" t="s">
        <v>139</v>
      </c>
      <c r="M41" s="1">
        <v>2</v>
      </c>
      <c r="N41" s="1">
        <v>1</v>
      </c>
      <c r="O41" s="1"/>
      <c r="P41" s="50"/>
      <c r="Q41" s="1" t="s">
        <v>284</v>
      </c>
      <c r="R41" s="1"/>
      <c r="S41" s="49"/>
      <c r="T41" s="1"/>
      <c r="U41" s="50"/>
      <c r="V41" s="1">
        <v>1</v>
      </c>
      <c r="W41" s="1"/>
      <c r="X41" s="50"/>
      <c r="Y41" s="172" t="s">
        <v>284</v>
      </c>
      <c r="Z41" s="161"/>
      <c r="AA41" s="50"/>
      <c r="AB41" s="2"/>
      <c r="AC41" s="2"/>
      <c r="AD41" s="2"/>
      <c r="AE41" s="2"/>
      <c r="AF41" s="55"/>
      <c r="AG41" s="2"/>
      <c r="AH41" s="2"/>
      <c r="AI41" s="2"/>
      <c r="AJ41" s="3">
        <f t="shared" si="18"/>
        <v>0</v>
      </c>
      <c r="AK41" s="3">
        <f t="shared" si="19"/>
        <v>0</v>
      </c>
      <c r="AL41" s="3">
        <f>X41/M41</f>
        <v>0</v>
      </c>
      <c r="AM41" s="4">
        <f t="shared" si="20"/>
        <v>0</v>
      </c>
    </row>
    <row r="42" spans="1:85" ht="33.75" customHeight="1" x14ac:dyDescent="0.2">
      <c r="A42" s="63" t="s">
        <v>124</v>
      </c>
      <c r="B42" s="52" t="s">
        <v>134</v>
      </c>
      <c r="C42" s="52" t="s">
        <v>140</v>
      </c>
      <c r="D42" s="48">
        <v>43132</v>
      </c>
      <c r="E42" s="48">
        <v>43464</v>
      </c>
      <c r="F42" s="52" t="s">
        <v>141</v>
      </c>
      <c r="G42" s="1" t="s">
        <v>74</v>
      </c>
      <c r="H42" s="1" t="s">
        <v>135</v>
      </c>
      <c r="I42" s="1" t="s">
        <v>324</v>
      </c>
      <c r="J42" s="1" t="s">
        <v>296</v>
      </c>
      <c r="K42" s="1" t="s">
        <v>142</v>
      </c>
      <c r="L42" s="1" t="s">
        <v>143</v>
      </c>
      <c r="M42" s="1">
        <v>12</v>
      </c>
      <c r="N42" s="62">
        <v>3</v>
      </c>
      <c r="O42" s="1"/>
      <c r="P42" s="50"/>
      <c r="Q42" s="62">
        <v>3</v>
      </c>
      <c r="R42" s="1"/>
      <c r="S42" s="50"/>
      <c r="T42" s="1"/>
      <c r="U42" s="50"/>
      <c r="V42" s="62">
        <v>3</v>
      </c>
      <c r="W42" s="1"/>
      <c r="X42" s="50"/>
      <c r="Y42" s="172">
        <v>3</v>
      </c>
      <c r="Z42" s="161"/>
      <c r="AA42" s="50"/>
      <c r="AB42" s="2"/>
      <c r="AC42" s="2"/>
      <c r="AD42" s="2"/>
      <c r="AE42" s="2"/>
      <c r="AF42" s="126"/>
      <c r="AG42" s="2"/>
      <c r="AH42" s="2"/>
      <c r="AI42" s="2"/>
      <c r="AJ42" s="3">
        <f t="shared" si="18"/>
        <v>0</v>
      </c>
      <c r="AK42" s="3">
        <f t="shared" si="19"/>
        <v>0</v>
      </c>
      <c r="AL42" s="3">
        <f>X42/M42</f>
        <v>0</v>
      </c>
      <c r="AM42" s="4">
        <f t="shared" si="20"/>
        <v>0</v>
      </c>
    </row>
    <row r="43" spans="1:85" ht="33.75" customHeight="1" x14ac:dyDescent="0.2">
      <c r="A43" s="63" t="s">
        <v>124</v>
      </c>
      <c r="B43" s="52" t="s">
        <v>144</v>
      </c>
      <c r="C43" s="52" t="s">
        <v>145</v>
      </c>
      <c r="D43" s="48">
        <v>43132</v>
      </c>
      <c r="E43" s="48">
        <v>43465</v>
      </c>
      <c r="F43" s="52" t="s">
        <v>146</v>
      </c>
      <c r="G43" s="1" t="s">
        <v>74</v>
      </c>
      <c r="H43" s="1" t="s">
        <v>136</v>
      </c>
      <c r="I43" s="1" t="s">
        <v>320</v>
      </c>
      <c r="J43" s="1" t="s">
        <v>384</v>
      </c>
      <c r="K43" s="1" t="s">
        <v>147</v>
      </c>
      <c r="L43" s="1" t="s">
        <v>385</v>
      </c>
      <c r="M43" s="1">
        <v>7</v>
      </c>
      <c r="N43" s="1">
        <v>2</v>
      </c>
      <c r="O43" s="1"/>
      <c r="P43" s="49"/>
      <c r="Q43" s="1">
        <v>2</v>
      </c>
      <c r="R43" s="1"/>
      <c r="S43" s="1"/>
      <c r="T43" s="1"/>
      <c r="U43" s="50"/>
      <c r="V43" s="1">
        <v>2</v>
      </c>
      <c r="W43" s="1"/>
      <c r="X43" s="50"/>
      <c r="Y43" s="170">
        <v>1</v>
      </c>
      <c r="Z43" s="161"/>
      <c r="AA43" s="50"/>
      <c r="AB43" s="2"/>
      <c r="AC43" s="2"/>
      <c r="AD43" s="2"/>
      <c r="AE43" s="2"/>
      <c r="AF43" s="2"/>
      <c r="AG43" s="2"/>
      <c r="AH43" s="2"/>
      <c r="AI43" s="2"/>
      <c r="AJ43" s="3">
        <f t="shared" ref="AJ43:AJ46" si="21">O43/M43</f>
        <v>0</v>
      </c>
      <c r="AK43" s="3">
        <f t="shared" ref="AK43:AK46" si="22">R43/M43</f>
        <v>0</v>
      </c>
      <c r="AL43" s="3">
        <f t="shared" ref="AL43:AL46" si="23">X43/M43</f>
        <v>0</v>
      </c>
      <c r="AM43" s="4">
        <f t="shared" ref="AM43:AM46" si="24">Z43/M43</f>
        <v>0</v>
      </c>
    </row>
    <row r="44" spans="1:85" ht="33.75" customHeight="1" x14ac:dyDescent="0.2">
      <c r="A44" s="63" t="s">
        <v>124</v>
      </c>
      <c r="B44" s="52" t="s">
        <v>144</v>
      </c>
      <c r="C44" s="52" t="s">
        <v>151</v>
      </c>
      <c r="D44" s="48">
        <v>43101</v>
      </c>
      <c r="E44" s="48">
        <v>43464</v>
      </c>
      <c r="F44" s="52" t="s">
        <v>104</v>
      </c>
      <c r="G44" s="1" t="s">
        <v>39</v>
      </c>
      <c r="H44" s="1" t="s">
        <v>40</v>
      </c>
      <c r="I44" s="1" t="s">
        <v>319</v>
      </c>
      <c r="J44" s="1" t="s">
        <v>336</v>
      </c>
      <c r="K44" s="1" t="s">
        <v>152</v>
      </c>
      <c r="L44" s="1" t="s">
        <v>41</v>
      </c>
      <c r="M44" s="1">
        <v>4</v>
      </c>
      <c r="N44" s="1">
        <v>1</v>
      </c>
      <c r="O44" s="1"/>
      <c r="P44" s="49">
        <f>+O44/N44</f>
        <v>0</v>
      </c>
      <c r="Q44" s="1">
        <v>1</v>
      </c>
      <c r="R44" s="1"/>
      <c r="S44" s="50">
        <f>+R44/Q44</f>
        <v>0</v>
      </c>
      <c r="T44" s="1">
        <f>+R44+O44</f>
        <v>0</v>
      </c>
      <c r="U44" s="50">
        <f>+T44/(N44+Q44)</f>
        <v>0</v>
      </c>
      <c r="V44" s="1">
        <v>1</v>
      </c>
      <c r="W44" s="1"/>
      <c r="X44" s="50">
        <f>+W44/V44</f>
        <v>0</v>
      </c>
      <c r="Y44" s="170">
        <v>1</v>
      </c>
      <c r="Z44" s="161"/>
      <c r="AA44" s="50"/>
      <c r="AB44" s="2"/>
      <c r="AC44" s="2"/>
      <c r="AD44" s="2"/>
      <c r="AE44" s="2"/>
      <c r="AF44" s="2"/>
      <c r="AG44" s="2"/>
      <c r="AH44" s="2"/>
      <c r="AI44" s="2"/>
      <c r="AJ44" s="3">
        <f t="shared" si="21"/>
        <v>0</v>
      </c>
      <c r="AK44" s="3">
        <f t="shared" si="22"/>
        <v>0</v>
      </c>
      <c r="AL44" s="3">
        <f t="shared" si="23"/>
        <v>0</v>
      </c>
      <c r="AM44" s="4">
        <f t="shared" si="24"/>
        <v>0</v>
      </c>
    </row>
    <row r="45" spans="1:85" ht="33.75" customHeight="1" x14ac:dyDescent="0.2">
      <c r="A45" s="63" t="s">
        <v>124</v>
      </c>
      <c r="B45" s="52" t="s">
        <v>154</v>
      </c>
      <c r="C45" s="52" t="s">
        <v>155</v>
      </c>
      <c r="D45" s="48">
        <v>43101</v>
      </c>
      <c r="E45" s="48">
        <v>43465</v>
      </c>
      <c r="F45" s="52" t="s">
        <v>386</v>
      </c>
      <c r="G45" s="1" t="s">
        <v>74</v>
      </c>
      <c r="H45" s="1" t="s">
        <v>136</v>
      </c>
      <c r="I45" s="1" t="s">
        <v>320</v>
      </c>
      <c r="J45" s="1" t="s">
        <v>156</v>
      </c>
      <c r="K45" s="1" t="s">
        <v>157</v>
      </c>
      <c r="L45" s="1" t="s">
        <v>387</v>
      </c>
      <c r="M45" s="1">
        <v>6</v>
      </c>
      <c r="N45" s="1">
        <v>2</v>
      </c>
      <c r="O45" s="1"/>
      <c r="P45" s="49"/>
      <c r="Q45" s="1">
        <v>1</v>
      </c>
      <c r="R45" s="1"/>
      <c r="S45" s="49"/>
      <c r="T45" s="1"/>
      <c r="U45" s="50"/>
      <c r="V45" s="1">
        <v>2</v>
      </c>
      <c r="W45" s="1"/>
      <c r="X45" s="50"/>
      <c r="Y45" s="170">
        <v>1</v>
      </c>
      <c r="Z45" s="161"/>
      <c r="AA45" s="1"/>
      <c r="AB45" s="55"/>
      <c r="AC45" s="2"/>
      <c r="AD45" s="55"/>
      <c r="AE45" s="2"/>
      <c r="AF45" s="55"/>
      <c r="AG45" s="2"/>
      <c r="AH45" s="127"/>
      <c r="AI45" s="2"/>
      <c r="AJ45" s="3">
        <f t="shared" si="21"/>
        <v>0</v>
      </c>
      <c r="AK45" s="3">
        <f t="shared" si="22"/>
        <v>0</v>
      </c>
      <c r="AL45" s="3">
        <f t="shared" si="23"/>
        <v>0</v>
      </c>
      <c r="AM45" s="4">
        <f t="shared" si="24"/>
        <v>0</v>
      </c>
    </row>
    <row r="46" spans="1:85" s="128" customFormat="1" ht="33.75" customHeight="1" x14ac:dyDescent="0.2">
      <c r="A46" s="63" t="s">
        <v>124</v>
      </c>
      <c r="B46" s="52" t="s">
        <v>154</v>
      </c>
      <c r="C46" s="52" t="s">
        <v>158</v>
      </c>
      <c r="D46" s="48">
        <v>43101</v>
      </c>
      <c r="E46" s="48">
        <v>43465</v>
      </c>
      <c r="F46" s="52" t="s">
        <v>410</v>
      </c>
      <c r="G46" s="1" t="s">
        <v>74</v>
      </c>
      <c r="H46" s="1" t="s">
        <v>136</v>
      </c>
      <c r="I46" s="1" t="s">
        <v>320</v>
      </c>
      <c r="J46" s="1" t="s">
        <v>388</v>
      </c>
      <c r="K46" s="1" t="s">
        <v>159</v>
      </c>
      <c r="L46" s="1" t="s">
        <v>160</v>
      </c>
      <c r="M46" s="1">
        <v>26</v>
      </c>
      <c r="N46" s="1">
        <v>23</v>
      </c>
      <c r="O46" s="1"/>
      <c r="P46" s="49"/>
      <c r="Q46" s="1">
        <v>1</v>
      </c>
      <c r="R46" s="1"/>
      <c r="S46" s="50"/>
      <c r="T46" s="1"/>
      <c r="U46" s="50"/>
      <c r="V46" s="1">
        <v>2</v>
      </c>
      <c r="W46" s="1"/>
      <c r="X46" s="50"/>
      <c r="Y46" s="170" t="s">
        <v>284</v>
      </c>
      <c r="Z46" s="161"/>
      <c r="AA46" s="50"/>
      <c r="AB46" s="2"/>
      <c r="AC46" s="2"/>
      <c r="AD46" s="2"/>
      <c r="AE46" s="2"/>
      <c r="AF46" s="2"/>
      <c r="AG46" s="2"/>
      <c r="AH46" s="2"/>
      <c r="AI46" s="2"/>
      <c r="AJ46" s="3">
        <f t="shared" si="21"/>
        <v>0</v>
      </c>
      <c r="AK46" s="3">
        <f t="shared" si="22"/>
        <v>0</v>
      </c>
      <c r="AL46" s="3">
        <f t="shared" si="23"/>
        <v>0</v>
      </c>
      <c r="AM46" s="4">
        <f t="shared" si="24"/>
        <v>0</v>
      </c>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row>
    <row r="47" spans="1:85" ht="33.75" customHeight="1" x14ac:dyDescent="0.2">
      <c r="A47" s="47" t="s">
        <v>13</v>
      </c>
      <c r="B47" s="52" t="s">
        <v>34</v>
      </c>
      <c r="C47" s="52" t="s">
        <v>175</v>
      </c>
      <c r="D47" s="48">
        <v>43101</v>
      </c>
      <c r="E47" s="48">
        <v>43464</v>
      </c>
      <c r="F47" s="52" t="s">
        <v>176</v>
      </c>
      <c r="G47" s="1" t="s">
        <v>24</v>
      </c>
      <c r="H47" s="1" t="s">
        <v>65</v>
      </c>
      <c r="I47" s="52" t="s">
        <v>238</v>
      </c>
      <c r="J47" s="52" t="s">
        <v>218</v>
      </c>
      <c r="K47" s="1" t="s">
        <v>177</v>
      </c>
      <c r="L47" s="1" t="s">
        <v>178</v>
      </c>
      <c r="M47" s="1">
        <v>3</v>
      </c>
      <c r="N47" s="1" t="s">
        <v>284</v>
      </c>
      <c r="O47" s="1"/>
      <c r="P47" s="49">
        <v>1</v>
      </c>
      <c r="Q47" s="1">
        <v>1</v>
      </c>
      <c r="R47" s="1"/>
      <c r="S47" s="50">
        <f t="shared" ref="S47:S50" si="25">+R47/Q47</f>
        <v>0</v>
      </c>
      <c r="T47" s="1">
        <f t="shared" ref="T47:T50" si="26">+R47+O47</f>
        <v>0</v>
      </c>
      <c r="U47" s="50" t="e">
        <f t="shared" ref="U47:U50" si="27">+T47/(N47+Q47)</f>
        <v>#VALUE!</v>
      </c>
      <c r="V47" s="1">
        <v>1</v>
      </c>
      <c r="W47" s="1"/>
      <c r="X47" s="50">
        <f t="shared" ref="X47:X51" si="28">+W47/V47</f>
        <v>0</v>
      </c>
      <c r="Y47" s="170">
        <v>1</v>
      </c>
      <c r="Z47" s="161"/>
      <c r="AA47" s="50">
        <f t="shared" ref="AA47:AA50" si="29">+Z47/Y47</f>
        <v>0</v>
      </c>
      <c r="AB47" s="2"/>
      <c r="AC47" s="2"/>
      <c r="AD47" s="55"/>
      <c r="AE47" s="2"/>
      <c r="AF47" s="2"/>
      <c r="AG47" s="2"/>
      <c r="AH47" s="7"/>
      <c r="AI47" s="2"/>
      <c r="AJ47" s="3">
        <f t="shared" ref="AJ47:AJ50" si="30">O47/M47</f>
        <v>0</v>
      </c>
      <c r="AK47" s="3">
        <f t="shared" ref="AK47:AK50" si="31">R47/M47</f>
        <v>0</v>
      </c>
      <c r="AL47" s="3">
        <f t="shared" ref="AL47:AL57" si="32">X47/M47</f>
        <v>0</v>
      </c>
      <c r="AM47" s="4">
        <f t="shared" ref="AM47:AM57" si="33">Z47/M47</f>
        <v>0</v>
      </c>
    </row>
    <row r="48" spans="1:85" ht="33.75" customHeight="1" x14ac:dyDescent="0.2">
      <c r="A48" s="47" t="s">
        <v>13</v>
      </c>
      <c r="B48" s="52" t="s">
        <v>42</v>
      </c>
      <c r="C48" s="52" t="s">
        <v>179</v>
      </c>
      <c r="D48" s="48">
        <v>43101</v>
      </c>
      <c r="E48" s="48">
        <v>43464</v>
      </c>
      <c r="F48" s="117" t="s">
        <v>180</v>
      </c>
      <c r="G48" s="1" t="s">
        <v>24</v>
      </c>
      <c r="H48" s="1" t="s">
        <v>15</v>
      </c>
      <c r="I48" s="52" t="s">
        <v>235</v>
      </c>
      <c r="J48" s="52" t="s">
        <v>236</v>
      </c>
      <c r="K48" s="1" t="s">
        <v>181</v>
      </c>
      <c r="L48" s="1" t="s">
        <v>182</v>
      </c>
      <c r="M48" s="1">
        <v>4</v>
      </c>
      <c r="N48" s="1">
        <v>1</v>
      </c>
      <c r="O48" s="1"/>
      <c r="P48" s="49">
        <f>+O48/N48</f>
        <v>0</v>
      </c>
      <c r="Q48" s="1">
        <v>1</v>
      </c>
      <c r="R48" s="1"/>
      <c r="S48" s="50">
        <f t="shared" si="25"/>
        <v>0</v>
      </c>
      <c r="T48" s="1">
        <f t="shared" si="26"/>
        <v>0</v>
      </c>
      <c r="U48" s="50">
        <f t="shared" si="27"/>
        <v>0</v>
      </c>
      <c r="V48" s="1">
        <v>1</v>
      </c>
      <c r="W48" s="1"/>
      <c r="X48" s="50">
        <f t="shared" si="28"/>
        <v>0</v>
      </c>
      <c r="Y48" s="170">
        <v>1</v>
      </c>
      <c r="Z48" s="161"/>
      <c r="AA48" s="50">
        <f t="shared" si="29"/>
        <v>0</v>
      </c>
      <c r="AB48" s="2"/>
      <c r="AC48" s="2"/>
      <c r="AD48" s="2"/>
      <c r="AE48" s="2"/>
      <c r="AF48" s="2"/>
      <c r="AG48" s="2"/>
      <c r="AH48" s="2"/>
      <c r="AI48" s="2"/>
      <c r="AJ48" s="3">
        <f t="shared" si="30"/>
        <v>0</v>
      </c>
      <c r="AK48" s="3">
        <f t="shared" si="31"/>
        <v>0</v>
      </c>
      <c r="AL48" s="3">
        <f t="shared" si="32"/>
        <v>0</v>
      </c>
      <c r="AM48" s="4">
        <f t="shared" si="33"/>
        <v>0</v>
      </c>
    </row>
    <row r="49" spans="1:85" s="205" customFormat="1" ht="33.75" customHeight="1" x14ac:dyDescent="0.2">
      <c r="A49" s="182" t="s">
        <v>13</v>
      </c>
      <c r="B49" s="105" t="s">
        <v>56</v>
      </c>
      <c r="C49" s="106" t="s">
        <v>564</v>
      </c>
      <c r="D49" s="107">
        <v>43101</v>
      </c>
      <c r="E49" s="107">
        <v>43465</v>
      </c>
      <c r="F49" s="106" t="s">
        <v>565</v>
      </c>
      <c r="G49" s="106" t="s">
        <v>24</v>
      </c>
      <c r="H49" s="106" t="s">
        <v>15</v>
      </c>
      <c r="I49" s="113" t="s">
        <v>235</v>
      </c>
      <c r="J49" s="113" t="s">
        <v>429</v>
      </c>
      <c r="K49" s="106" t="s">
        <v>430</v>
      </c>
      <c r="L49" s="106" t="s">
        <v>566</v>
      </c>
      <c r="M49" s="106">
        <v>38</v>
      </c>
      <c r="N49" s="106" t="s">
        <v>284</v>
      </c>
      <c r="O49" s="198"/>
      <c r="P49" s="206" t="e">
        <f>+O49/N49</f>
        <v>#VALUE!</v>
      </c>
      <c r="Q49" s="106">
        <v>19</v>
      </c>
      <c r="R49" s="198"/>
      <c r="S49" s="199">
        <f t="shared" si="25"/>
        <v>0</v>
      </c>
      <c r="T49" s="198">
        <f t="shared" si="26"/>
        <v>0</v>
      </c>
      <c r="U49" s="199" t="e">
        <f t="shared" si="27"/>
        <v>#VALUE!</v>
      </c>
      <c r="V49" s="106" t="s">
        <v>284</v>
      </c>
      <c r="W49" s="198"/>
      <c r="X49" s="108"/>
      <c r="Y49" s="183">
        <v>19</v>
      </c>
      <c r="Z49" s="200"/>
      <c r="AA49" s="199">
        <f t="shared" si="29"/>
        <v>0</v>
      </c>
      <c r="AB49" s="209"/>
      <c r="AC49" s="209"/>
      <c r="AD49" s="209"/>
      <c r="AE49" s="201"/>
      <c r="AF49" s="201"/>
      <c r="AG49" s="201"/>
      <c r="AH49" s="201"/>
      <c r="AI49" s="201"/>
      <c r="AJ49" s="202">
        <f t="shared" si="30"/>
        <v>0</v>
      </c>
      <c r="AK49" s="202">
        <f t="shared" si="31"/>
        <v>0</v>
      </c>
      <c r="AL49" s="202">
        <f t="shared" si="32"/>
        <v>0</v>
      </c>
      <c r="AM49" s="203">
        <f t="shared" si="33"/>
        <v>0</v>
      </c>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c r="BK49" s="204"/>
      <c r="BL49" s="204"/>
      <c r="BM49" s="204"/>
      <c r="BN49" s="204"/>
      <c r="BO49" s="204"/>
      <c r="BP49" s="204"/>
      <c r="BQ49" s="204"/>
      <c r="BR49" s="204"/>
      <c r="BS49" s="204"/>
      <c r="BT49" s="204"/>
      <c r="BU49" s="204"/>
      <c r="BV49" s="204"/>
      <c r="BW49" s="204"/>
      <c r="BX49" s="204"/>
      <c r="BY49" s="204"/>
      <c r="BZ49" s="204"/>
      <c r="CA49" s="204"/>
      <c r="CB49" s="204"/>
      <c r="CC49" s="204"/>
      <c r="CD49" s="204"/>
      <c r="CE49" s="204"/>
      <c r="CF49" s="204"/>
      <c r="CG49" s="204"/>
    </row>
    <row r="50" spans="1:85" ht="33.75" customHeight="1" thickBot="1" x14ac:dyDescent="0.25">
      <c r="A50" s="47" t="s">
        <v>13</v>
      </c>
      <c r="B50" s="52" t="s">
        <v>183</v>
      </c>
      <c r="C50" s="52" t="s">
        <v>184</v>
      </c>
      <c r="D50" s="48">
        <v>43101</v>
      </c>
      <c r="E50" s="48">
        <v>43464</v>
      </c>
      <c r="F50" s="52" t="s">
        <v>185</v>
      </c>
      <c r="G50" s="1" t="s">
        <v>24</v>
      </c>
      <c r="H50" s="1" t="s">
        <v>65</v>
      </c>
      <c r="I50" s="52" t="s">
        <v>238</v>
      </c>
      <c r="J50" s="52" t="s">
        <v>221</v>
      </c>
      <c r="K50" s="1" t="s">
        <v>186</v>
      </c>
      <c r="L50" s="1" t="s">
        <v>306</v>
      </c>
      <c r="M50" s="1">
        <v>5</v>
      </c>
      <c r="N50" s="1">
        <v>1</v>
      </c>
      <c r="O50" s="1"/>
      <c r="P50" s="49">
        <f>+O50/N50</f>
        <v>0</v>
      </c>
      <c r="Q50" s="1">
        <v>1</v>
      </c>
      <c r="R50" s="1"/>
      <c r="S50" s="1">
        <f t="shared" si="25"/>
        <v>0</v>
      </c>
      <c r="T50" s="1">
        <f t="shared" si="26"/>
        <v>0</v>
      </c>
      <c r="U50" s="50">
        <f t="shared" si="27"/>
        <v>0</v>
      </c>
      <c r="V50" s="1">
        <v>1</v>
      </c>
      <c r="W50" s="1"/>
      <c r="X50" s="50">
        <f t="shared" si="28"/>
        <v>0</v>
      </c>
      <c r="Y50" s="170">
        <v>2</v>
      </c>
      <c r="Z50" s="161"/>
      <c r="AA50" s="50">
        <f t="shared" si="29"/>
        <v>0</v>
      </c>
      <c r="AB50" s="2"/>
      <c r="AC50" s="2"/>
      <c r="AD50" s="2"/>
      <c r="AE50" s="2"/>
      <c r="AF50" s="2"/>
      <c r="AG50" s="2"/>
      <c r="AH50" s="55"/>
      <c r="AI50" s="55"/>
      <c r="AJ50" s="3">
        <f t="shared" si="30"/>
        <v>0</v>
      </c>
      <c r="AK50" s="3">
        <f t="shared" si="31"/>
        <v>0</v>
      </c>
      <c r="AL50" s="3">
        <f t="shared" si="32"/>
        <v>0</v>
      </c>
      <c r="AM50" s="4">
        <f t="shared" si="33"/>
        <v>0</v>
      </c>
    </row>
    <row r="51" spans="1:85" ht="33.75" customHeight="1" thickBot="1" x14ac:dyDescent="0.25">
      <c r="A51" s="63" t="s">
        <v>124</v>
      </c>
      <c r="B51" s="52" t="s">
        <v>144</v>
      </c>
      <c r="C51" s="129" t="s">
        <v>346</v>
      </c>
      <c r="D51" s="130">
        <v>43101</v>
      </c>
      <c r="E51" s="130">
        <v>43465</v>
      </c>
      <c r="F51" s="52" t="s">
        <v>411</v>
      </c>
      <c r="G51" s="131" t="s">
        <v>74</v>
      </c>
      <c r="H51" s="131" t="s">
        <v>153</v>
      </c>
      <c r="I51" s="131" t="s">
        <v>187</v>
      </c>
      <c r="J51" s="131" t="s">
        <v>347</v>
      </c>
      <c r="K51" s="131" t="s">
        <v>412</v>
      </c>
      <c r="L51" s="131" t="s">
        <v>413</v>
      </c>
      <c r="M51" s="132">
        <v>1</v>
      </c>
      <c r="N51" s="131" t="s">
        <v>284</v>
      </c>
      <c r="O51" s="131"/>
      <c r="P51" s="133"/>
      <c r="Q51" s="131" t="s">
        <v>284</v>
      </c>
      <c r="R51" s="131"/>
      <c r="S51" s="134"/>
      <c r="T51" s="131"/>
      <c r="U51" s="131"/>
      <c r="V51" s="131" t="s">
        <v>284</v>
      </c>
      <c r="W51" s="133"/>
      <c r="X51" s="131" t="e">
        <f t="shared" si="28"/>
        <v>#VALUE!</v>
      </c>
      <c r="Y51" s="174">
        <v>1</v>
      </c>
      <c r="Z51" s="162"/>
      <c r="AA51" s="135"/>
      <c r="AB51" s="136"/>
      <c r="AC51" s="135"/>
      <c r="AD51" s="136"/>
      <c r="AE51" s="135"/>
      <c r="AF51" s="136"/>
      <c r="AG51" s="131"/>
      <c r="AH51" s="137">
        <f t="shared" ref="AH51:AH57" si="34">O51/M51</f>
        <v>0</v>
      </c>
      <c r="AI51" s="137">
        <f>R51/M51</f>
        <v>0</v>
      </c>
      <c r="AJ51" s="137">
        <v>0</v>
      </c>
      <c r="AK51" s="137">
        <v>1</v>
      </c>
      <c r="AL51" s="3" t="e">
        <f t="shared" si="32"/>
        <v>#VALUE!</v>
      </c>
      <c r="AM51" s="4">
        <f t="shared" si="33"/>
        <v>0</v>
      </c>
    </row>
    <row r="52" spans="1:85" ht="33.75" customHeight="1" thickBot="1" x14ac:dyDescent="0.25">
      <c r="A52" s="63" t="s">
        <v>124</v>
      </c>
      <c r="B52" s="52" t="s">
        <v>144</v>
      </c>
      <c r="C52" s="129" t="s">
        <v>191</v>
      </c>
      <c r="D52" s="130">
        <v>43101</v>
      </c>
      <c r="E52" s="130">
        <v>43465</v>
      </c>
      <c r="F52" s="52" t="s">
        <v>348</v>
      </c>
      <c r="G52" s="131" t="s">
        <v>74</v>
      </c>
      <c r="H52" s="131" t="s">
        <v>153</v>
      </c>
      <c r="I52" s="131" t="s">
        <v>187</v>
      </c>
      <c r="J52" s="131" t="s">
        <v>349</v>
      </c>
      <c r="K52" s="131" t="s">
        <v>350</v>
      </c>
      <c r="L52" s="131" t="s">
        <v>192</v>
      </c>
      <c r="M52" s="131">
        <v>4</v>
      </c>
      <c r="N52" s="131">
        <v>1</v>
      </c>
      <c r="O52" s="131"/>
      <c r="P52" s="133"/>
      <c r="Q52" s="131">
        <v>1</v>
      </c>
      <c r="R52" s="131"/>
      <c r="S52" s="134"/>
      <c r="T52" s="131"/>
      <c r="U52" s="131"/>
      <c r="V52" s="131">
        <v>1</v>
      </c>
      <c r="W52" s="15"/>
      <c r="X52" s="131"/>
      <c r="Y52" s="175">
        <v>1</v>
      </c>
      <c r="Z52" s="163"/>
      <c r="AA52" s="135"/>
      <c r="AB52" s="136"/>
      <c r="AC52" s="135"/>
      <c r="AD52" s="136"/>
      <c r="AE52" s="135"/>
      <c r="AF52" s="136"/>
      <c r="AG52" s="138"/>
      <c r="AH52" s="137">
        <f t="shared" si="34"/>
        <v>0</v>
      </c>
      <c r="AI52" s="137">
        <f>(R52+O52)/M52</f>
        <v>0</v>
      </c>
      <c r="AJ52" s="137">
        <f>(U52+R52+O52)/M52</f>
        <v>0</v>
      </c>
      <c r="AK52" s="137">
        <f>(U52+R52+O52+X52)/M52</f>
        <v>0</v>
      </c>
      <c r="AL52" s="3">
        <f t="shared" si="32"/>
        <v>0</v>
      </c>
      <c r="AM52" s="4">
        <f t="shared" si="33"/>
        <v>0</v>
      </c>
    </row>
    <row r="53" spans="1:85" ht="33.75" customHeight="1" thickBot="1" x14ac:dyDescent="0.25">
      <c r="A53" s="63" t="s">
        <v>124</v>
      </c>
      <c r="B53" s="52" t="s">
        <v>144</v>
      </c>
      <c r="C53" s="129" t="s">
        <v>193</v>
      </c>
      <c r="D53" s="130">
        <v>43101</v>
      </c>
      <c r="E53" s="130">
        <v>43465</v>
      </c>
      <c r="F53" s="52" t="s">
        <v>351</v>
      </c>
      <c r="G53" s="131" t="s">
        <v>74</v>
      </c>
      <c r="H53" s="131" t="s">
        <v>153</v>
      </c>
      <c r="I53" s="131" t="s">
        <v>187</v>
      </c>
      <c r="J53" s="131" t="s">
        <v>352</v>
      </c>
      <c r="K53" s="131" t="s">
        <v>353</v>
      </c>
      <c r="L53" s="131" t="s">
        <v>194</v>
      </c>
      <c r="M53" s="131">
        <v>12</v>
      </c>
      <c r="N53" s="131">
        <v>3</v>
      </c>
      <c r="O53" s="131"/>
      <c r="P53" s="133"/>
      <c r="Q53" s="131">
        <v>3</v>
      </c>
      <c r="R53" s="131"/>
      <c r="S53" s="134"/>
      <c r="T53" s="15"/>
      <c r="U53" s="131"/>
      <c r="V53" s="131">
        <v>3</v>
      </c>
      <c r="W53" s="15"/>
      <c r="X53" s="131"/>
      <c r="Y53" s="174">
        <v>3</v>
      </c>
      <c r="Z53" s="163"/>
      <c r="AA53" s="135"/>
      <c r="AB53" s="136"/>
      <c r="AC53" s="135"/>
      <c r="AD53" s="136"/>
      <c r="AE53" s="135"/>
      <c r="AF53" s="136"/>
      <c r="AG53" s="138"/>
      <c r="AH53" s="137">
        <f t="shared" si="34"/>
        <v>0</v>
      </c>
      <c r="AI53" s="137">
        <f>(R53+O53)/M53</f>
        <v>0</v>
      </c>
      <c r="AJ53" s="137">
        <f>(U53+R53+O53)/M53</f>
        <v>0</v>
      </c>
      <c r="AK53" s="137"/>
      <c r="AL53" s="3">
        <f t="shared" si="32"/>
        <v>0</v>
      </c>
      <c r="AM53" s="4">
        <f t="shared" si="33"/>
        <v>0</v>
      </c>
    </row>
    <row r="54" spans="1:85" ht="33.75" customHeight="1" thickBot="1" x14ac:dyDescent="0.25">
      <c r="A54" s="63" t="s">
        <v>124</v>
      </c>
      <c r="B54" s="52" t="s">
        <v>144</v>
      </c>
      <c r="C54" s="129" t="s">
        <v>193</v>
      </c>
      <c r="D54" s="130">
        <v>43101</v>
      </c>
      <c r="E54" s="130">
        <v>43465</v>
      </c>
      <c r="F54" s="52" t="s">
        <v>354</v>
      </c>
      <c r="G54" s="131" t="s">
        <v>74</v>
      </c>
      <c r="H54" s="131" t="s">
        <v>153</v>
      </c>
      <c r="I54" s="131" t="s">
        <v>187</v>
      </c>
      <c r="J54" s="131" t="s">
        <v>355</v>
      </c>
      <c r="K54" s="131" t="s">
        <v>356</v>
      </c>
      <c r="L54" s="131" t="s">
        <v>195</v>
      </c>
      <c r="M54" s="133">
        <v>1</v>
      </c>
      <c r="N54" s="131"/>
      <c r="O54" s="131"/>
      <c r="P54" s="131"/>
      <c r="Q54" s="131"/>
      <c r="R54" s="131"/>
      <c r="S54" s="131"/>
      <c r="T54" s="131"/>
      <c r="U54" s="131"/>
      <c r="V54" s="131"/>
      <c r="W54" s="15"/>
      <c r="X54" s="131"/>
      <c r="Y54" s="174"/>
      <c r="Z54" s="163"/>
      <c r="AA54" s="135"/>
      <c r="AB54" s="136"/>
      <c r="AC54" s="135"/>
      <c r="AD54" s="136"/>
      <c r="AE54" s="135"/>
      <c r="AF54" s="136"/>
      <c r="AG54" s="135"/>
      <c r="AH54" s="137">
        <f t="shared" si="34"/>
        <v>0</v>
      </c>
      <c r="AI54" s="137">
        <f>(R54+O54)/M54</f>
        <v>0</v>
      </c>
      <c r="AJ54" s="137">
        <f>(U54+R54+O54)/M54</f>
        <v>0</v>
      </c>
      <c r="AK54" s="137">
        <f>(U54+R54+O54+X54)/M54</f>
        <v>0</v>
      </c>
      <c r="AL54" s="3">
        <f t="shared" si="32"/>
        <v>0</v>
      </c>
      <c r="AM54" s="4">
        <f t="shared" si="33"/>
        <v>0</v>
      </c>
    </row>
    <row r="55" spans="1:85" s="2" customFormat="1" ht="33.75" customHeight="1" thickBot="1" x14ac:dyDescent="0.3">
      <c r="A55" s="63" t="s">
        <v>124</v>
      </c>
      <c r="B55" s="52" t="s">
        <v>144</v>
      </c>
      <c r="C55" s="129" t="s">
        <v>196</v>
      </c>
      <c r="D55" s="130">
        <v>43101</v>
      </c>
      <c r="E55" s="130">
        <v>43465</v>
      </c>
      <c r="F55" s="52" t="s">
        <v>357</v>
      </c>
      <c r="G55" s="131" t="s">
        <v>74</v>
      </c>
      <c r="H55" s="131" t="s">
        <v>153</v>
      </c>
      <c r="I55" s="131" t="s">
        <v>239</v>
      </c>
      <c r="J55" s="131" t="s">
        <v>358</v>
      </c>
      <c r="K55" s="131" t="s">
        <v>359</v>
      </c>
      <c r="L55" s="131" t="s">
        <v>197</v>
      </c>
      <c r="M55" s="139">
        <v>37551</v>
      </c>
      <c r="N55" s="139">
        <v>21268</v>
      </c>
      <c r="O55" s="139"/>
      <c r="P55" s="134"/>
      <c r="Q55" s="139">
        <v>24640</v>
      </c>
      <c r="R55" s="138"/>
      <c r="S55" s="134"/>
      <c r="U55" s="139"/>
      <c r="V55" s="139">
        <v>31060</v>
      </c>
      <c r="X55" s="139"/>
      <c r="Y55" s="176">
        <v>37551</v>
      </c>
      <c r="Z55" s="163"/>
      <c r="AA55" s="135"/>
      <c r="AB55" s="138"/>
      <c r="AC55" s="135"/>
      <c r="AD55" s="131"/>
      <c r="AE55" s="135"/>
      <c r="AF55" s="131"/>
      <c r="AG55" s="138"/>
      <c r="AH55" s="137">
        <f t="shared" si="34"/>
        <v>0</v>
      </c>
      <c r="AI55" s="137">
        <f>(R55+O55)/M55</f>
        <v>0</v>
      </c>
      <c r="AJ55" s="137">
        <f>(U55)/M55</f>
        <v>0</v>
      </c>
      <c r="AK55" s="137">
        <f>(X55)/M55</f>
        <v>0</v>
      </c>
      <c r="AL55" s="3">
        <f t="shared" si="32"/>
        <v>0</v>
      </c>
      <c r="AM55" s="4">
        <f t="shared" si="33"/>
        <v>0</v>
      </c>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row>
    <row r="56" spans="1:85" s="2" customFormat="1" ht="33.75" customHeight="1" thickBot="1" x14ac:dyDescent="0.3">
      <c r="A56" s="47" t="s">
        <v>124</v>
      </c>
      <c r="B56" s="52" t="s">
        <v>144</v>
      </c>
      <c r="C56" s="129" t="s">
        <v>198</v>
      </c>
      <c r="D56" s="130">
        <v>43101</v>
      </c>
      <c r="E56" s="130">
        <v>43465</v>
      </c>
      <c r="F56" s="52" t="s">
        <v>360</v>
      </c>
      <c r="G56" s="138" t="s">
        <v>74</v>
      </c>
      <c r="H56" s="138" t="s">
        <v>153</v>
      </c>
      <c r="I56" s="131" t="s">
        <v>239</v>
      </c>
      <c r="J56" s="131" t="s">
        <v>361</v>
      </c>
      <c r="K56" s="138" t="s">
        <v>362</v>
      </c>
      <c r="L56" s="138" t="s">
        <v>363</v>
      </c>
      <c r="M56" s="140">
        <v>1</v>
      </c>
      <c r="N56" s="133">
        <v>0.25</v>
      </c>
      <c r="O56" s="141"/>
      <c r="P56" s="133"/>
      <c r="Q56" s="133">
        <v>0.25</v>
      </c>
      <c r="R56" s="131"/>
      <c r="S56" s="134"/>
      <c r="T56" s="133"/>
      <c r="U56" s="131"/>
      <c r="V56" s="133">
        <v>0.25</v>
      </c>
      <c r="X56" s="131"/>
      <c r="Y56" s="177">
        <v>0.25</v>
      </c>
      <c r="Z56" s="163"/>
      <c r="AA56" s="135"/>
      <c r="AB56" s="138"/>
      <c r="AC56" s="135"/>
      <c r="AD56" s="131"/>
      <c r="AE56" s="135"/>
      <c r="AF56" s="131"/>
      <c r="AG56" s="135"/>
      <c r="AH56" s="137">
        <f t="shared" si="34"/>
        <v>0</v>
      </c>
      <c r="AI56" s="137">
        <f>(R56+O56)/M56</f>
        <v>0</v>
      </c>
      <c r="AJ56" s="137">
        <f>(U56+R56+O56)/M56</f>
        <v>0</v>
      </c>
      <c r="AK56" s="137">
        <v>1</v>
      </c>
      <c r="AL56" s="3">
        <f t="shared" si="32"/>
        <v>0</v>
      </c>
      <c r="AM56" s="4">
        <f t="shared" si="33"/>
        <v>0</v>
      </c>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row>
    <row r="57" spans="1:85" ht="33.75" customHeight="1" thickBot="1" x14ac:dyDescent="0.25">
      <c r="A57" s="63" t="s">
        <v>124</v>
      </c>
      <c r="B57" s="52" t="s">
        <v>144</v>
      </c>
      <c r="C57" s="52" t="s">
        <v>466</v>
      </c>
      <c r="D57" s="130">
        <v>43101</v>
      </c>
      <c r="E57" s="130">
        <v>43465</v>
      </c>
      <c r="F57" s="52" t="s">
        <v>364</v>
      </c>
      <c r="G57" s="131" t="s">
        <v>74</v>
      </c>
      <c r="H57" s="131" t="s">
        <v>153</v>
      </c>
      <c r="I57" s="131" t="s">
        <v>239</v>
      </c>
      <c r="J57" s="131" t="s">
        <v>365</v>
      </c>
      <c r="K57" s="138" t="s">
        <v>366</v>
      </c>
      <c r="L57" s="131" t="s">
        <v>367</v>
      </c>
      <c r="M57" s="133">
        <v>1</v>
      </c>
      <c r="N57" s="133">
        <v>0.25</v>
      </c>
      <c r="O57" s="131"/>
      <c r="P57" s="133"/>
      <c r="Q57" s="133">
        <v>0.25</v>
      </c>
      <c r="R57" s="131"/>
      <c r="S57" s="134"/>
      <c r="T57" s="133"/>
      <c r="U57" s="133"/>
      <c r="V57" s="133">
        <v>0.25</v>
      </c>
      <c r="W57" s="1"/>
      <c r="X57" s="133"/>
      <c r="Y57" s="177">
        <v>0.25</v>
      </c>
      <c r="Z57" s="163"/>
      <c r="AA57" s="135"/>
      <c r="AB57" s="138"/>
      <c r="AC57" s="135"/>
      <c r="AD57" s="131"/>
      <c r="AE57" s="135"/>
      <c r="AF57" s="138"/>
      <c r="AG57" s="138"/>
      <c r="AH57" s="137">
        <f t="shared" si="34"/>
        <v>0</v>
      </c>
      <c r="AI57" s="137">
        <f>R57/M57</f>
        <v>0</v>
      </c>
      <c r="AJ57" s="137"/>
      <c r="AK57" s="137">
        <f>(X57+U57+R57+O57)/M57</f>
        <v>0</v>
      </c>
      <c r="AL57" s="3">
        <f t="shared" si="32"/>
        <v>0</v>
      </c>
      <c r="AM57" s="4">
        <f t="shared" si="33"/>
        <v>0</v>
      </c>
    </row>
    <row r="58" spans="1:85" ht="72.75" customHeight="1" x14ac:dyDescent="0.2">
      <c r="A58" s="63" t="s">
        <v>124</v>
      </c>
      <c r="B58" s="52" t="s">
        <v>144</v>
      </c>
      <c r="C58" s="52" t="s">
        <v>415</v>
      </c>
      <c r="D58" s="130">
        <v>43101</v>
      </c>
      <c r="E58" s="130">
        <v>43465</v>
      </c>
      <c r="F58" s="52" t="s">
        <v>467</v>
      </c>
      <c r="G58" s="131" t="s">
        <v>74</v>
      </c>
      <c r="H58" s="131" t="s">
        <v>153</v>
      </c>
      <c r="I58" s="131" t="s">
        <v>239</v>
      </c>
      <c r="J58" s="131" t="s">
        <v>368</v>
      </c>
      <c r="K58" s="138" t="s">
        <v>414</v>
      </c>
      <c r="L58" s="131" t="s">
        <v>416</v>
      </c>
      <c r="M58" s="133"/>
      <c r="N58" s="133"/>
      <c r="O58" s="131"/>
      <c r="P58" s="133"/>
      <c r="Q58" s="133"/>
      <c r="R58" s="131"/>
      <c r="S58" s="134"/>
      <c r="T58" s="133"/>
      <c r="U58" s="131"/>
      <c r="V58" s="133"/>
      <c r="W58" s="1"/>
      <c r="X58" s="131"/>
      <c r="Y58" s="177"/>
      <c r="Z58" s="162"/>
      <c r="AA58" s="135"/>
      <c r="AB58" s="131"/>
      <c r="AC58" s="135"/>
      <c r="AD58" s="131"/>
      <c r="AE58" s="135"/>
      <c r="AF58" s="131"/>
      <c r="AG58" s="135"/>
      <c r="AH58" s="137"/>
      <c r="AI58" s="137"/>
      <c r="AJ58" s="137"/>
      <c r="AK58" s="137"/>
      <c r="AL58" s="3"/>
      <c r="AM58" s="4"/>
    </row>
    <row r="59" spans="1:85" ht="33.75" customHeight="1" x14ac:dyDescent="0.2">
      <c r="A59" s="47" t="s">
        <v>13</v>
      </c>
      <c r="B59" s="52" t="s">
        <v>82</v>
      </c>
      <c r="C59" s="52" t="s">
        <v>299</v>
      </c>
      <c r="D59" s="48">
        <v>43101</v>
      </c>
      <c r="E59" s="48">
        <v>43464</v>
      </c>
      <c r="F59" s="52" t="s">
        <v>300</v>
      </c>
      <c r="G59" s="1" t="s">
        <v>20</v>
      </c>
      <c r="H59" s="1" t="s">
        <v>21</v>
      </c>
      <c r="I59" s="1" t="s">
        <v>246</v>
      </c>
      <c r="J59" s="1" t="s">
        <v>334</v>
      </c>
      <c r="K59" s="1" t="s">
        <v>297</v>
      </c>
      <c r="L59" s="64" t="s">
        <v>287</v>
      </c>
      <c r="M59" s="49">
        <v>1</v>
      </c>
      <c r="N59" s="1"/>
      <c r="O59" s="1"/>
      <c r="P59" s="49" t="e">
        <f>+O59/N59</f>
        <v>#DIV/0!</v>
      </c>
      <c r="Q59" s="1"/>
      <c r="R59" s="1"/>
      <c r="S59" s="49">
        <v>1</v>
      </c>
      <c r="T59" s="1">
        <f>+R59+O59</f>
        <v>0</v>
      </c>
      <c r="U59" s="50" t="e">
        <f>+T59/(N59+Q59)</f>
        <v>#DIV/0!</v>
      </c>
      <c r="V59" s="1"/>
      <c r="W59" s="1"/>
      <c r="X59" s="50">
        <v>1</v>
      </c>
      <c r="Y59" s="170"/>
      <c r="Z59" s="161"/>
      <c r="AA59" s="50"/>
      <c r="AB59" s="2"/>
      <c r="AC59" s="2"/>
      <c r="AD59" s="2"/>
      <c r="AE59" s="2"/>
      <c r="AF59" s="2"/>
      <c r="AG59" s="2"/>
      <c r="AH59" s="2"/>
      <c r="AI59" s="2"/>
      <c r="AJ59" s="3">
        <f t="shared" ref="AJ59:AJ67" si="35">O59/M59</f>
        <v>0</v>
      </c>
      <c r="AK59" s="3">
        <f t="shared" ref="AK59:AK67" si="36">R59/M59</f>
        <v>0</v>
      </c>
      <c r="AL59" s="3">
        <f t="shared" ref="AL59:AL66" si="37">X59/M59</f>
        <v>1</v>
      </c>
      <c r="AM59" s="4">
        <f t="shared" ref="AM59:AM67" si="38">Z59/M59</f>
        <v>0</v>
      </c>
    </row>
    <row r="60" spans="1:85" ht="33.75" customHeight="1" x14ac:dyDescent="0.2">
      <c r="A60" s="47" t="s">
        <v>13</v>
      </c>
      <c r="B60" s="52" t="s">
        <v>82</v>
      </c>
      <c r="C60" s="52" t="s">
        <v>299</v>
      </c>
      <c r="D60" s="48">
        <v>43101</v>
      </c>
      <c r="E60" s="48">
        <v>43464</v>
      </c>
      <c r="F60" s="52" t="s">
        <v>300</v>
      </c>
      <c r="G60" s="1" t="s">
        <v>20</v>
      </c>
      <c r="H60" s="1" t="s">
        <v>21</v>
      </c>
      <c r="I60" s="1" t="s">
        <v>246</v>
      </c>
      <c r="J60" s="1" t="s">
        <v>285</v>
      </c>
      <c r="K60" s="1" t="s">
        <v>297</v>
      </c>
      <c r="L60" s="64" t="s">
        <v>287</v>
      </c>
      <c r="M60" s="49">
        <v>1</v>
      </c>
      <c r="N60" s="1"/>
      <c r="O60" s="1"/>
      <c r="P60" s="49" t="e">
        <f>+O60/N60</f>
        <v>#DIV/0!</v>
      </c>
      <c r="Q60" s="1"/>
      <c r="R60" s="1"/>
      <c r="S60" s="49">
        <v>1</v>
      </c>
      <c r="T60" s="1">
        <f>+R60+O60</f>
        <v>0</v>
      </c>
      <c r="U60" s="50" t="e">
        <f>+T60/(N60+Q60)</f>
        <v>#DIV/0!</v>
      </c>
      <c r="V60" s="1"/>
      <c r="W60" s="1"/>
      <c r="X60" s="50">
        <v>1</v>
      </c>
      <c r="Y60" s="170"/>
      <c r="Z60" s="161"/>
      <c r="AA60" s="50" t="e">
        <f>+Z60/Y60</f>
        <v>#DIV/0!</v>
      </c>
      <c r="AB60" s="2"/>
      <c r="AC60" s="2"/>
      <c r="AD60" s="2"/>
      <c r="AE60" s="2"/>
      <c r="AF60" s="2"/>
      <c r="AG60" s="2"/>
      <c r="AH60" s="2"/>
      <c r="AI60" s="2"/>
      <c r="AJ60" s="3">
        <f t="shared" si="35"/>
        <v>0</v>
      </c>
      <c r="AK60" s="3">
        <f t="shared" si="36"/>
        <v>0</v>
      </c>
      <c r="AL60" s="3">
        <f t="shared" si="37"/>
        <v>1</v>
      </c>
      <c r="AM60" s="4">
        <f t="shared" si="38"/>
        <v>0</v>
      </c>
    </row>
    <row r="61" spans="1:85" ht="33.75" customHeight="1" x14ac:dyDescent="0.2">
      <c r="A61" s="47" t="s">
        <v>13</v>
      </c>
      <c r="B61" s="52" t="s">
        <v>82</v>
      </c>
      <c r="C61" s="52" t="s">
        <v>298</v>
      </c>
      <c r="D61" s="48">
        <v>43101</v>
      </c>
      <c r="E61" s="48">
        <v>43464</v>
      </c>
      <c r="F61" s="52" t="s">
        <v>288</v>
      </c>
      <c r="G61" s="1" t="s">
        <v>20</v>
      </c>
      <c r="H61" s="1" t="s">
        <v>21</v>
      </c>
      <c r="I61" s="1" t="s">
        <v>246</v>
      </c>
      <c r="J61" s="1" t="s">
        <v>286</v>
      </c>
      <c r="K61" s="1" t="s">
        <v>289</v>
      </c>
      <c r="L61" s="64" t="s">
        <v>290</v>
      </c>
      <c r="M61" s="49">
        <v>1</v>
      </c>
      <c r="N61" s="1"/>
      <c r="O61" s="1"/>
      <c r="P61" s="49" t="e">
        <f>+O61/N61</f>
        <v>#DIV/0!</v>
      </c>
      <c r="Q61" s="1"/>
      <c r="R61" s="1"/>
      <c r="S61" s="49">
        <v>1</v>
      </c>
      <c r="T61" s="1">
        <f>+R61+O61</f>
        <v>0</v>
      </c>
      <c r="U61" s="50" t="e">
        <f>+T61/(N61+Q61)</f>
        <v>#DIV/0!</v>
      </c>
      <c r="V61" s="1"/>
      <c r="W61" s="1"/>
      <c r="X61" s="50">
        <v>1</v>
      </c>
      <c r="Y61" s="170"/>
      <c r="Z61" s="161"/>
      <c r="AA61" s="50" t="e">
        <f>+Z61/Y61</f>
        <v>#DIV/0!</v>
      </c>
      <c r="AB61" s="2"/>
      <c r="AC61" s="2"/>
      <c r="AD61" s="2"/>
      <c r="AE61" s="2"/>
      <c r="AF61" s="2"/>
      <c r="AG61" s="2"/>
      <c r="AH61" s="2"/>
      <c r="AI61" s="2"/>
      <c r="AJ61" s="3">
        <f t="shared" si="35"/>
        <v>0</v>
      </c>
      <c r="AK61" s="3">
        <f t="shared" si="36"/>
        <v>0</v>
      </c>
      <c r="AL61" s="3">
        <f t="shared" si="37"/>
        <v>1</v>
      </c>
      <c r="AM61" s="4">
        <f t="shared" si="38"/>
        <v>0</v>
      </c>
    </row>
    <row r="62" spans="1:85" ht="33.75" customHeight="1" x14ac:dyDescent="0.2">
      <c r="A62" s="63" t="s">
        <v>124</v>
      </c>
      <c r="B62" s="52" t="s">
        <v>154</v>
      </c>
      <c r="C62" s="52" t="s">
        <v>389</v>
      </c>
      <c r="D62" s="48">
        <v>43101</v>
      </c>
      <c r="E62" s="48">
        <v>43465</v>
      </c>
      <c r="F62" s="52" t="s">
        <v>199</v>
      </c>
      <c r="G62" s="1" t="s">
        <v>74</v>
      </c>
      <c r="H62" s="1" t="s">
        <v>136</v>
      </c>
      <c r="I62" s="1" t="s">
        <v>320</v>
      </c>
      <c r="J62" s="1" t="s">
        <v>390</v>
      </c>
      <c r="K62" s="1" t="s">
        <v>200</v>
      </c>
      <c r="L62" s="1" t="s">
        <v>201</v>
      </c>
      <c r="M62" s="1">
        <v>360</v>
      </c>
      <c r="N62" s="1">
        <v>90</v>
      </c>
      <c r="O62" s="1"/>
      <c r="P62" s="49"/>
      <c r="Q62" s="1">
        <v>90</v>
      </c>
      <c r="R62" s="1"/>
      <c r="S62" s="50"/>
      <c r="T62" s="1"/>
      <c r="U62" s="50"/>
      <c r="V62" s="1">
        <v>90</v>
      </c>
      <c r="W62" s="1"/>
      <c r="X62" s="50"/>
      <c r="Y62" s="170">
        <v>90</v>
      </c>
      <c r="Z62" s="161"/>
      <c r="AA62" s="50"/>
      <c r="AB62" s="2"/>
      <c r="AC62" s="2"/>
      <c r="AD62" s="2"/>
      <c r="AE62" s="2"/>
      <c r="AF62" s="2"/>
      <c r="AG62" s="2"/>
      <c r="AH62" s="2"/>
      <c r="AI62" s="2"/>
      <c r="AJ62" s="3">
        <f t="shared" si="35"/>
        <v>0</v>
      </c>
      <c r="AK62" s="3">
        <f t="shared" si="36"/>
        <v>0</v>
      </c>
      <c r="AL62" s="3">
        <f t="shared" si="37"/>
        <v>0</v>
      </c>
      <c r="AM62" s="4">
        <f t="shared" si="38"/>
        <v>0</v>
      </c>
      <c r="CE62" s="15"/>
      <c r="CF62" s="15"/>
      <c r="CG62" s="15"/>
    </row>
    <row r="63" spans="1:85" ht="33.75" customHeight="1" x14ac:dyDescent="0.2">
      <c r="A63" s="63" t="s">
        <v>124</v>
      </c>
      <c r="B63" s="52" t="s">
        <v>154</v>
      </c>
      <c r="C63" s="52" t="s">
        <v>391</v>
      </c>
      <c r="D63" s="48">
        <v>43101</v>
      </c>
      <c r="E63" s="48">
        <v>43465</v>
      </c>
      <c r="F63" s="52" t="s">
        <v>417</v>
      </c>
      <c r="G63" s="1" t="s">
        <v>74</v>
      </c>
      <c r="H63" s="1" t="s">
        <v>136</v>
      </c>
      <c r="I63" s="1" t="s">
        <v>320</v>
      </c>
      <c r="J63" s="1" t="s">
        <v>392</v>
      </c>
      <c r="K63" s="1" t="s">
        <v>418</v>
      </c>
      <c r="L63" s="1" t="s">
        <v>393</v>
      </c>
      <c r="M63" s="1">
        <v>220</v>
      </c>
      <c r="N63" s="1">
        <v>40</v>
      </c>
      <c r="O63" s="1"/>
      <c r="P63" s="49"/>
      <c r="Q63" s="1">
        <v>60</v>
      </c>
      <c r="R63" s="1"/>
      <c r="S63" s="50"/>
      <c r="T63" s="1"/>
      <c r="U63" s="50"/>
      <c r="V63" s="1">
        <v>60</v>
      </c>
      <c r="W63" s="1"/>
      <c r="X63" s="50"/>
      <c r="Y63" s="170">
        <v>60</v>
      </c>
      <c r="Z63" s="161"/>
      <c r="AA63" s="50"/>
      <c r="AB63" s="2"/>
      <c r="AC63" s="2"/>
      <c r="AD63" s="2"/>
      <c r="AE63" s="2"/>
      <c r="AF63" s="2"/>
      <c r="AG63" s="2"/>
      <c r="AH63" s="2"/>
      <c r="AI63" s="2"/>
      <c r="AJ63" s="3">
        <f t="shared" si="35"/>
        <v>0</v>
      </c>
      <c r="AK63" s="3">
        <f t="shared" si="36"/>
        <v>0</v>
      </c>
      <c r="AL63" s="3">
        <f t="shared" si="37"/>
        <v>0</v>
      </c>
      <c r="AM63" s="4">
        <f t="shared" si="38"/>
        <v>0</v>
      </c>
    </row>
    <row r="64" spans="1:85" ht="33.75" customHeight="1" x14ac:dyDescent="0.2">
      <c r="A64" s="63" t="s">
        <v>124</v>
      </c>
      <c r="B64" s="52" t="s">
        <v>154</v>
      </c>
      <c r="C64" s="52" t="s">
        <v>394</v>
      </c>
      <c r="D64" s="48">
        <v>43101</v>
      </c>
      <c r="E64" s="48">
        <v>43465</v>
      </c>
      <c r="F64" s="52" t="s">
        <v>395</v>
      </c>
      <c r="G64" s="1" t="s">
        <v>74</v>
      </c>
      <c r="H64" s="1" t="s">
        <v>136</v>
      </c>
      <c r="I64" s="1" t="s">
        <v>320</v>
      </c>
      <c r="J64" s="1" t="s">
        <v>396</v>
      </c>
      <c r="K64" s="1" t="s">
        <v>397</v>
      </c>
      <c r="L64" s="1" t="s">
        <v>393</v>
      </c>
      <c r="M64" s="1">
        <v>4</v>
      </c>
      <c r="N64" s="1">
        <v>1</v>
      </c>
      <c r="O64" s="1"/>
      <c r="P64" s="49"/>
      <c r="Q64" s="1">
        <v>1</v>
      </c>
      <c r="R64" s="1"/>
      <c r="S64" s="50"/>
      <c r="T64" s="1"/>
      <c r="U64" s="50"/>
      <c r="V64" s="1">
        <v>1</v>
      </c>
      <c r="W64" s="1"/>
      <c r="X64" s="50"/>
      <c r="Y64" s="170">
        <v>1</v>
      </c>
      <c r="Z64" s="161"/>
      <c r="AA64" s="50"/>
      <c r="AB64" s="2"/>
      <c r="AC64" s="2"/>
      <c r="AD64" s="2"/>
      <c r="AE64" s="2"/>
      <c r="AF64" s="2"/>
      <c r="AG64" s="2"/>
      <c r="AH64" s="2"/>
      <c r="AI64" s="2"/>
      <c r="AJ64" s="3">
        <f t="shared" si="35"/>
        <v>0</v>
      </c>
      <c r="AK64" s="3">
        <f t="shared" si="36"/>
        <v>0</v>
      </c>
      <c r="AL64" s="3">
        <f t="shared" si="37"/>
        <v>0</v>
      </c>
      <c r="AM64" s="4">
        <f t="shared" si="38"/>
        <v>0</v>
      </c>
    </row>
    <row r="65" spans="1:39" ht="33.75" customHeight="1" x14ac:dyDescent="0.2">
      <c r="A65" s="63" t="s">
        <v>124</v>
      </c>
      <c r="B65" s="52" t="s">
        <v>154</v>
      </c>
      <c r="C65" s="65" t="s">
        <v>202</v>
      </c>
      <c r="D65" s="48">
        <v>43101</v>
      </c>
      <c r="E65" s="48">
        <v>43465</v>
      </c>
      <c r="F65" s="52" t="s">
        <v>203</v>
      </c>
      <c r="G65" s="1" t="s">
        <v>74</v>
      </c>
      <c r="H65" s="1" t="s">
        <v>136</v>
      </c>
      <c r="I65" s="1" t="s">
        <v>320</v>
      </c>
      <c r="J65" s="1" t="s">
        <v>398</v>
      </c>
      <c r="K65" s="1" t="s">
        <v>200</v>
      </c>
      <c r="L65" s="1" t="s">
        <v>201</v>
      </c>
      <c r="M65" s="1">
        <v>600</v>
      </c>
      <c r="N65" s="1">
        <v>150</v>
      </c>
      <c r="O65" s="1"/>
      <c r="P65" s="49"/>
      <c r="Q65" s="1">
        <v>150</v>
      </c>
      <c r="R65" s="1"/>
      <c r="S65" s="50"/>
      <c r="T65" s="1"/>
      <c r="U65" s="50"/>
      <c r="V65" s="1">
        <v>150</v>
      </c>
      <c r="W65" s="1"/>
      <c r="X65" s="50"/>
      <c r="Y65" s="170">
        <v>150</v>
      </c>
      <c r="Z65" s="161"/>
      <c r="AA65" s="50"/>
      <c r="AB65" s="2"/>
      <c r="AC65" s="2"/>
      <c r="AD65" s="2"/>
      <c r="AE65" s="2"/>
      <c r="AF65" s="2"/>
      <c r="AG65" s="2"/>
      <c r="AH65" s="2"/>
      <c r="AI65" s="2"/>
      <c r="AJ65" s="3">
        <f t="shared" si="35"/>
        <v>0</v>
      </c>
      <c r="AK65" s="3">
        <f t="shared" si="36"/>
        <v>0</v>
      </c>
      <c r="AL65" s="3">
        <f t="shared" si="37"/>
        <v>0</v>
      </c>
      <c r="AM65" s="4">
        <f t="shared" si="38"/>
        <v>0</v>
      </c>
    </row>
    <row r="66" spans="1:39" ht="33.75" customHeight="1" x14ac:dyDescent="0.2">
      <c r="A66" s="63" t="s">
        <v>124</v>
      </c>
      <c r="B66" s="52" t="s">
        <v>154</v>
      </c>
      <c r="C66" s="65" t="s">
        <v>202</v>
      </c>
      <c r="D66" s="48">
        <v>43101</v>
      </c>
      <c r="E66" s="48">
        <v>43464</v>
      </c>
      <c r="F66" s="52" t="s">
        <v>203</v>
      </c>
      <c r="G66" s="1" t="s">
        <v>20</v>
      </c>
      <c r="H66" s="1" t="s">
        <v>21</v>
      </c>
      <c r="I66" s="1" t="s">
        <v>247</v>
      </c>
      <c r="J66" s="1" t="s">
        <v>335</v>
      </c>
      <c r="K66" s="1" t="s">
        <v>200</v>
      </c>
      <c r="L66" s="1" t="s">
        <v>302</v>
      </c>
      <c r="M66" s="49">
        <v>1</v>
      </c>
      <c r="N66" s="1"/>
      <c r="O66" s="1"/>
      <c r="P66" s="49">
        <v>1</v>
      </c>
      <c r="Q66" s="1"/>
      <c r="R66" s="1"/>
      <c r="S66" s="49">
        <v>1</v>
      </c>
      <c r="T66" s="1">
        <f>+R66+O66</f>
        <v>0</v>
      </c>
      <c r="U66" s="50" t="e">
        <f>+T66/(N66+Q66)</f>
        <v>#DIV/0!</v>
      </c>
      <c r="V66" s="1"/>
      <c r="W66" s="1"/>
      <c r="X66" s="50">
        <v>1</v>
      </c>
      <c r="Y66" s="170"/>
      <c r="Z66" s="161"/>
      <c r="AA66" s="50" t="e">
        <f>+Z66/Y66</f>
        <v>#DIV/0!</v>
      </c>
      <c r="AB66" s="2"/>
      <c r="AC66" s="2"/>
      <c r="AD66" s="2"/>
      <c r="AE66" s="2"/>
      <c r="AF66" s="2"/>
      <c r="AG66" s="2"/>
      <c r="AH66" s="2"/>
      <c r="AI66" s="142"/>
      <c r="AJ66" s="3">
        <f t="shared" si="35"/>
        <v>0</v>
      </c>
      <c r="AK66" s="3">
        <f t="shared" si="36"/>
        <v>0</v>
      </c>
      <c r="AL66" s="3">
        <f t="shared" si="37"/>
        <v>1</v>
      </c>
      <c r="AM66" s="4">
        <f t="shared" si="38"/>
        <v>0</v>
      </c>
    </row>
    <row r="67" spans="1:39" ht="33.75" customHeight="1" x14ac:dyDescent="0.2">
      <c r="A67" s="63" t="s">
        <v>124</v>
      </c>
      <c r="B67" s="52" t="s">
        <v>154</v>
      </c>
      <c r="C67" s="65" t="s">
        <v>202</v>
      </c>
      <c r="D67" s="48">
        <v>43101</v>
      </c>
      <c r="E67" s="48">
        <v>43464</v>
      </c>
      <c r="F67" s="52" t="s">
        <v>203</v>
      </c>
      <c r="G67" s="1" t="s">
        <v>39</v>
      </c>
      <c r="H67" s="1" t="s">
        <v>40</v>
      </c>
      <c r="I67" s="1" t="s">
        <v>319</v>
      </c>
      <c r="J67" s="1" t="s">
        <v>305</v>
      </c>
      <c r="K67" s="1" t="s">
        <v>200</v>
      </c>
      <c r="L67" s="1" t="s">
        <v>201</v>
      </c>
      <c r="M67" s="49">
        <v>1</v>
      </c>
      <c r="N67" s="49" t="s">
        <v>284</v>
      </c>
      <c r="O67" s="49"/>
      <c r="P67" s="49"/>
      <c r="Q67" s="49" t="s">
        <v>284</v>
      </c>
      <c r="R67" s="49"/>
      <c r="S67" s="49">
        <v>1</v>
      </c>
      <c r="T67" s="1">
        <f>+R67+O67</f>
        <v>0</v>
      </c>
      <c r="U67" s="50"/>
      <c r="V67" s="49">
        <v>1</v>
      </c>
      <c r="W67" s="49"/>
      <c r="X67" s="1" t="s">
        <v>284</v>
      </c>
      <c r="Y67" s="170" t="s">
        <v>284</v>
      </c>
      <c r="Z67" s="161"/>
      <c r="AA67" s="50"/>
      <c r="AB67" s="2"/>
      <c r="AC67" s="2"/>
      <c r="AD67" s="2"/>
      <c r="AE67" s="2"/>
      <c r="AF67" s="2"/>
      <c r="AG67" s="2"/>
      <c r="AH67" s="2"/>
      <c r="AI67" s="2"/>
      <c r="AJ67" s="3">
        <f t="shared" si="35"/>
        <v>0</v>
      </c>
      <c r="AK67" s="3">
        <f t="shared" si="36"/>
        <v>0</v>
      </c>
      <c r="AL67" s="3"/>
      <c r="AM67" s="4">
        <f t="shared" si="38"/>
        <v>0</v>
      </c>
    </row>
    <row r="68" spans="1:39" ht="33.75" customHeight="1" x14ac:dyDescent="0.2">
      <c r="A68" s="63" t="s">
        <v>124</v>
      </c>
      <c r="B68" s="52" t="s">
        <v>154</v>
      </c>
      <c r="C68" s="65" t="s">
        <v>202</v>
      </c>
      <c r="D68" s="48">
        <v>42736</v>
      </c>
      <c r="E68" s="48">
        <v>43100</v>
      </c>
      <c r="F68" s="52" t="s">
        <v>203</v>
      </c>
      <c r="G68" s="1" t="s">
        <v>74</v>
      </c>
      <c r="H68" s="1" t="s">
        <v>188</v>
      </c>
      <c r="I68" s="1" t="s">
        <v>209</v>
      </c>
      <c r="J68" s="1" t="s">
        <v>227</v>
      </c>
      <c r="K68" s="1" t="s">
        <v>200</v>
      </c>
      <c r="L68" s="1" t="s">
        <v>201</v>
      </c>
      <c r="M68" s="1"/>
      <c r="N68" s="1"/>
      <c r="O68" s="1"/>
      <c r="P68" s="50"/>
      <c r="Q68" s="1"/>
      <c r="R68" s="1"/>
      <c r="S68" s="50"/>
      <c r="T68" s="1"/>
      <c r="U68" s="50"/>
      <c r="V68" s="1"/>
      <c r="W68" s="1"/>
      <c r="X68" s="50"/>
      <c r="Y68" s="170"/>
      <c r="Z68" s="161"/>
      <c r="AA68" s="50"/>
      <c r="AB68" s="124"/>
      <c r="AC68" s="124"/>
      <c r="AD68" s="124"/>
      <c r="AE68" s="124"/>
      <c r="AF68" s="124"/>
      <c r="AG68" s="124"/>
      <c r="AH68" s="124"/>
      <c r="AI68" s="124"/>
      <c r="AJ68" s="3"/>
      <c r="AK68" s="3"/>
      <c r="AL68" s="3"/>
      <c r="AM68" s="4"/>
    </row>
    <row r="69" spans="1:39" ht="33.75" customHeight="1" thickBot="1" x14ac:dyDescent="0.25">
      <c r="A69" s="63" t="s">
        <v>124</v>
      </c>
      <c r="B69" s="52" t="s">
        <v>154</v>
      </c>
      <c r="C69" s="65" t="s">
        <v>202</v>
      </c>
      <c r="D69" s="48">
        <v>43102</v>
      </c>
      <c r="E69" s="48">
        <v>43465</v>
      </c>
      <c r="F69" s="52" t="s">
        <v>203</v>
      </c>
      <c r="G69" s="1" t="s">
        <v>74</v>
      </c>
      <c r="H69" s="1" t="s">
        <v>115</v>
      </c>
      <c r="I69" s="1" t="s">
        <v>116</v>
      </c>
      <c r="J69" s="1" t="s">
        <v>228</v>
      </c>
      <c r="K69" s="1" t="s">
        <v>200</v>
      </c>
      <c r="L69" s="1" t="s">
        <v>291</v>
      </c>
      <c r="M69" s="1">
        <v>300</v>
      </c>
      <c r="N69" s="1">
        <v>50</v>
      </c>
      <c r="O69" s="1"/>
      <c r="P69" s="50"/>
      <c r="Q69" s="1">
        <v>80</v>
      </c>
      <c r="R69" s="1"/>
      <c r="S69" s="50"/>
      <c r="T69" s="1"/>
      <c r="U69" s="50"/>
      <c r="V69" s="1">
        <v>80</v>
      </c>
      <c r="W69" s="1"/>
      <c r="X69" s="50"/>
      <c r="Y69" s="170">
        <v>90</v>
      </c>
      <c r="Z69" s="161"/>
      <c r="AA69" s="50"/>
      <c r="AB69" s="2"/>
      <c r="AC69" s="2"/>
      <c r="AD69" s="2"/>
      <c r="AE69" s="2"/>
      <c r="AF69" s="2"/>
      <c r="AG69" s="2"/>
      <c r="AH69" s="2"/>
      <c r="AI69" s="2"/>
      <c r="AJ69" s="3"/>
      <c r="AK69" s="3"/>
      <c r="AL69" s="3"/>
      <c r="AM69" s="4"/>
    </row>
    <row r="70" spans="1:39" ht="33.75" customHeight="1" x14ac:dyDescent="0.2">
      <c r="A70" s="63" t="s">
        <v>124</v>
      </c>
      <c r="B70" s="52" t="s">
        <v>154</v>
      </c>
      <c r="C70" s="143" t="s">
        <v>202</v>
      </c>
      <c r="D70" s="130">
        <v>43101</v>
      </c>
      <c r="E70" s="130">
        <v>43465</v>
      </c>
      <c r="F70" s="52" t="s">
        <v>203</v>
      </c>
      <c r="G70" s="131" t="s">
        <v>74</v>
      </c>
      <c r="H70" s="131" t="s">
        <v>153</v>
      </c>
      <c r="I70" s="131" t="s">
        <v>187</v>
      </c>
      <c r="J70" s="131" t="s">
        <v>369</v>
      </c>
      <c r="K70" s="138" t="s">
        <v>370</v>
      </c>
      <c r="L70" s="131" t="s">
        <v>371</v>
      </c>
      <c r="M70" s="133">
        <v>1</v>
      </c>
      <c r="N70" s="133">
        <v>0.25</v>
      </c>
      <c r="O70" s="131"/>
      <c r="P70" s="133"/>
      <c r="Q70" s="133">
        <v>0.25</v>
      </c>
      <c r="R70" s="131"/>
      <c r="S70" s="134"/>
      <c r="T70" s="133"/>
      <c r="U70" s="131"/>
      <c r="V70" s="133">
        <v>0.25</v>
      </c>
      <c r="W70" s="133">
        <v>0.25</v>
      </c>
      <c r="X70" s="131"/>
      <c r="Y70" s="177">
        <v>0.25</v>
      </c>
      <c r="Z70" s="162"/>
      <c r="AA70" s="135"/>
      <c r="AB70" s="131"/>
      <c r="AC70" s="135"/>
      <c r="AD70" s="131"/>
      <c r="AE70" s="135"/>
      <c r="AF70" s="131"/>
      <c r="AG70" s="135"/>
      <c r="AH70" s="137">
        <f>O70/M70</f>
        <v>0</v>
      </c>
      <c r="AI70" s="137">
        <f>R70/M70</f>
        <v>0</v>
      </c>
      <c r="AJ70" s="137">
        <f>(U70+R70+O70)/M70</f>
        <v>0</v>
      </c>
      <c r="AK70" s="137">
        <f>(U70+R70+O70+X70)/M70</f>
        <v>0</v>
      </c>
      <c r="AL70" s="3">
        <f t="shared" ref="AL70:AL76" si="39">X70/M70</f>
        <v>0</v>
      </c>
      <c r="AM70" s="4">
        <f t="shared" ref="AM70:AM76" si="40">Z70/M70</f>
        <v>0</v>
      </c>
    </row>
    <row r="71" spans="1:39" ht="33.75" customHeight="1" x14ac:dyDescent="0.2">
      <c r="A71" s="63" t="s">
        <v>124</v>
      </c>
      <c r="B71" s="52" t="s">
        <v>154</v>
      </c>
      <c r="C71" s="65" t="s">
        <v>202</v>
      </c>
      <c r="D71" s="48">
        <v>43101</v>
      </c>
      <c r="E71" s="48">
        <v>43464</v>
      </c>
      <c r="F71" s="52" t="s">
        <v>203</v>
      </c>
      <c r="G71" s="1" t="s">
        <v>74</v>
      </c>
      <c r="H71" s="1" t="s">
        <v>135</v>
      </c>
      <c r="I71" s="1" t="s">
        <v>324</v>
      </c>
      <c r="J71" s="1" t="s">
        <v>229</v>
      </c>
      <c r="K71" s="1" t="s">
        <v>200</v>
      </c>
      <c r="L71" s="1" t="s">
        <v>201</v>
      </c>
      <c r="M71" s="1">
        <v>4</v>
      </c>
      <c r="N71" s="1">
        <v>1</v>
      </c>
      <c r="O71" s="1"/>
      <c r="P71" s="50"/>
      <c r="Q71" s="62">
        <v>1</v>
      </c>
      <c r="R71" s="1"/>
      <c r="S71" s="50"/>
      <c r="T71" s="1"/>
      <c r="U71" s="50"/>
      <c r="V71" s="62">
        <v>1</v>
      </c>
      <c r="W71" s="1"/>
      <c r="X71" s="50">
        <f>+W71/V71</f>
        <v>0</v>
      </c>
      <c r="Y71" s="172">
        <v>1</v>
      </c>
      <c r="Z71" s="161"/>
      <c r="AA71" s="50"/>
      <c r="AB71" s="2"/>
      <c r="AC71" s="2"/>
      <c r="AD71" s="2"/>
      <c r="AE71" s="2"/>
      <c r="AF71" s="55"/>
      <c r="AG71" s="2"/>
      <c r="AH71" s="2"/>
      <c r="AI71" s="2"/>
      <c r="AJ71" s="3">
        <f t="shared" ref="AJ71:AJ76" si="41">O71/M71</f>
        <v>0</v>
      </c>
      <c r="AK71" s="3">
        <f t="shared" ref="AK71:AK76" si="42">R71/M71</f>
        <v>0</v>
      </c>
      <c r="AL71" s="3">
        <f t="shared" si="39"/>
        <v>0</v>
      </c>
      <c r="AM71" s="4">
        <f t="shared" si="40"/>
        <v>0</v>
      </c>
    </row>
    <row r="72" spans="1:39" ht="33.75" customHeight="1" x14ac:dyDescent="0.2">
      <c r="A72" s="144" t="s">
        <v>124</v>
      </c>
      <c r="B72" s="52" t="s">
        <v>154</v>
      </c>
      <c r="C72" s="65" t="s">
        <v>343</v>
      </c>
      <c r="D72" s="48">
        <v>43101</v>
      </c>
      <c r="E72" s="48">
        <v>43465</v>
      </c>
      <c r="F72" s="52" t="s">
        <v>203</v>
      </c>
      <c r="G72" s="1" t="s">
        <v>74</v>
      </c>
      <c r="H72" s="1" t="s">
        <v>75</v>
      </c>
      <c r="I72" s="1" t="s">
        <v>248</v>
      </c>
      <c r="J72" s="1" t="s">
        <v>419</v>
      </c>
      <c r="K72" s="1" t="s">
        <v>200</v>
      </c>
      <c r="L72" s="1" t="s">
        <v>201</v>
      </c>
      <c r="M72" s="1">
        <v>100</v>
      </c>
      <c r="N72" s="61">
        <v>25</v>
      </c>
      <c r="O72" s="62"/>
      <c r="P72" s="49"/>
      <c r="Q72" s="62">
        <v>25</v>
      </c>
      <c r="R72" s="1"/>
      <c r="S72" s="50"/>
      <c r="T72" s="1"/>
      <c r="U72" s="50"/>
      <c r="V72" s="62">
        <v>25</v>
      </c>
      <c r="W72" s="1"/>
      <c r="X72" s="50">
        <f>+W72/V72</f>
        <v>0</v>
      </c>
      <c r="Y72" s="172">
        <v>25</v>
      </c>
      <c r="Z72" s="161"/>
      <c r="AA72" s="50"/>
      <c r="AB72" s="2"/>
      <c r="AC72" s="2"/>
      <c r="AD72" s="2"/>
      <c r="AE72" s="2"/>
      <c r="AF72" s="2"/>
      <c r="AG72" s="2"/>
      <c r="AH72" s="2"/>
      <c r="AI72" s="2"/>
      <c r="AJ72" s="3">
        <f t="shared" si="41"/>
        <v>0</v>
      </c>
      <c r="AK72" s="3">
        <f t="shared" si="42"/>
        <v>0</v>
      </c>
      <c r="AL72" s="3">
        <f t="shared" si="39"/>
        <v>0</v>
      </c>
      <c r="AM72" s="4">
        <f t="shared" si="40"/>
        <v>0</v>
      </c>
    </row>
    <row r="73" spans="1:39" ht="33.75" customHeight="1" x14ac:dyDescent="0.2">
      <c r="A73" s="63" t="s">
        <v>124</v>
      </c>
      <c r="B73" s="52" t="s">
        <v>154</v>
      </c>
      <c r="C73" s="65" t="s">
        <v>202</v>
      </c>
      <c r="D73" s="48">
        <v>43101</v>
      </c>
      <c r="E73" s="48">
        <v>43464</v>
      </c>
      <c r="F73" s="52" t="s">
        <v>203</v>
      </c>
      <c r="G73" s="1" t="s">
        <v>24</v>
      </c>
      <c r="H73" s="1" t="s">
        <v>65</v>
      </c>
      <c r="I73" s="52" t="s">
        <v>249</v>
      </c>
      <c r="J73" s="52" t="s">
        <v>230</v>
      </c>
      <c r="K73" s="1" t="s">
        <v>200</v>
      </c>
      <c r="L73" s="1" t="s">
        <v>201</v>
      </c>
      <c r="M73" s="49">
        <v>1</v>
      </c>
      <c r="N73" s="1" t="s">
        <v>284</v>
      </c>
      <c r="O73" s="1"/>
      <c r="P73" s="49">
        <v>1</v>
      </c>
      <c r="Q73" s="1" t="s">
        <v>284</v>
      </c>
      <c r="R73" s="1"/>
      <c r="S73" s="50"/>
      <c r="T73" s="1">
        <f>+R73+O73</f>
        <v>0</v>
      </c>
      <c r="U73" s="50"/>
      <c r="V73" s="1" t="s">
        <v>284</v>
      </c>
      <c r="W73" s="1"/>
      <c r="X73" s="50"/>
      <c r="Y73" s="170"/>
      <c r="Z73" s="161"/>
      <c r="AA73" s="50"/>
      <c r="AB73" s="2"/>
      <c r="AC73" s="2"/>
      <c r="AD73" s="2"/>
      <c r="AE73" s="2"/>
      <c r="AF73" s="2"/>
      <c r="AG73" s="2"/>
      <c r="AH73" s="2"/>
      <c r="AI73" s="2"/>
      <c r="AJ73" s="3"/>
      <c r="AK73" s="3"/>
      <c r="AL73" s="3"/>
      <c r="AM73" s="4"/>
    </row>
    <row r="74" spans="1:39" ht="33.75" customHeight="1" x14ac:dyDescent="0.2">
      <c r="A74" s="63" t="s">
        <v>124</v>
      </c>
      <c r="B74" s="52" t="s">
        <v>134</v>
      </c>
      <c r="C74" s="52" t="s">
        <v>399</v>
      </c>
      <c r="D74" s="48">
        <v>43101</v>
      </c>
      <c r="E74" s="48">
        <v>43465</v>
      </c>
      <c r="F74" s="52" t="s">
        <v>203</v>
      </c>
      <c r="G74" s="1" t="s">
        <v>74</v>
      </c>
      <c r="H74" s="1" t="s">
        <v>136</v>
      </c>
      <c r="I74" s="1" t="s">
        <v>320</v>
      </c>
      <c r="J74" s="1" t="s">
        <v>400</v>
      </c>
      <c r="K74" s="1" t="s">
        <v>200</v>
      </c>
      <c r="L74" s="1" t="s">
        <v>201</v>
      </c>
      <c r="M74" s="1">
        <v>4</v>
      </c>
      <c r="N74" s="1">
        <v>1</v>
      </c>
      <c r="O74" s="1"/>
      <c r="P74" s="49"/>
      <c r="Q74" s="1">
        <v>1</v>
      </c>
      <c r="R74" s="1"/>
      <c r="S74" s="1"/>
      <c r="T74" s="1"/>
      <c r="U74" s="50"/>
      <c r="V74" s="1">
        <v>1</v>
      </c>
      <c r="W74" s="1"/>
      <c r="X74" s="50">
        <f>+W74/V74</f>
        <v>0</v>
      </c>
      <c r="Y74" s="170">
        <v>1</v>
      </c>
      <c r="Z74" s="161"/>
      <c r="AA74" s="50"/>
      <c r="AB74" s="2"/>
      <c r="AC74" s="2"/>
      <c r="AD74" s="2"/>
      <c r="AE74" s="2"/>
      <c r="AF74" s="2"/>
      <c r="AG74" s="2"/>
      <c r="AH74" s="2"/>
      <c r="AI74" s="2"/>
      <c r="AJ74" s="3">
        <f t="shared" si="41"/>
        <v>0</v>
      </c>
      <c r="AK74" s="3">
        <f t="shared" si="42"/>
        <v>0</v>
      </c>
      <c r="AL74" s="3">
        <f t="shared" si="39"/>
        <v>0</v>
      </c>
      <c r="AM74" s="4">
        <f t="shared" si="40"/>
        <v>0</v>
      </c>
    </row>
    <row r="75" spans="1:39" ht="33.75" customHeight="1" x14ac:dyDescent="0.2">
      <c r="A75" s="63" t="s">
        <v>124</v>
      </c>
      <c r="B75" s="52" t="s">
        <v>134</v>
      </c>
      <c r="C75" s="52" t="s">
        <v>204</v>
      </c>
      <c r="D75" s="48">
        <v>43101</v>
      </c>
      <c r="E75" s="48">
        <v>43464</v>
      </c>
      <c r="F75" s="52" t="s">
        <v>203</v>
      </c>
      <c r="G75" s="1" t="s">
        <v>20</v>
      </c>
      <c r="H75" s="1" t="s">
        <v>21</v>
      </c>
      <c r="I75" s="1" t="s">
        <v>247</v>
      </c>
      <c r="J75" s="1" t="s">
        <v>250</v>
      </c>
      <c r="K75" s="1" t="s">
        <v>200</v>
      </c>
      <c r="L75" s="1" t="s">
        <v>201</v>
      </c>
      <c r="M75" s="49">
        <v>1</v>
      </c>
      <c r="N75" s="1"/>
      <c r="O75" s="1"/>
      <c r="P75" s="49" t="e">
        <f>+O75/N75</f>
        <v>#DIV/0!</v>
      </c>
      <c r="Q75" s="1"/>
      <c r="R75" s="1"/>
      <c r="S75" s="49">
        <v>1</v>
      </c>
      <c r="T75" s="1">
        <f>+R75+O75</f>
        <v>0</v>
      </c>
      <c r="U75" s="50" t="e">
        <f>+T75/(N75+Q75)</f>
        <v>#DIV/0!</v>
      </c>
      <c r="V75" s="1"/>
      <c r="W75" s="1"/>
      <c r="X75" s="50">
        <v>1</v>
      </c>
      <c r="Y75" s="170"/>
      <c r="Z75" s="161"/>
      <c r="AA75" s="1"/>
      <c r="AB75" s="2"/>
      <c r="AC75" s="2"/>
      <c r="AD75" s="2"/>
      <c r="AE75" s="2"/>
      <c r="AF75" s="2"/>
      <c r="AG75" s="2"/>
      <c r="AH75" s="2"/>
      <c r="AI75" s="2"/>
      <c r="AJ75" s="3">
        <f t="shared" si="41"/>
        <v>0</v>
      </c>
      <c r="AK75" s="3">
        <f t="shared" si="42"/>
        <v>0</v>
      </c>
      <c r="AL75" s="3">
        <f t="shared" si="39"/>
        <v>1</v>
      </c>
      <c r="AM75" s="4">
        <f t="shared" si="40"/>
        <v>0</v>
      </c>
    </row>
    <row r="76" spans="1:39" ht="33.75" customHeight="1" thickBot="1" x14ac:dyDescent="0.25">
      <c r="A76" s="63" t="s">
        <v>124</v>
      </c>
      <c r="B76" s="52" t="s">
        <v>134</v>
      </c>
      <c r="C76" s="52" t="s">
        <v>204</v>
      </c>
      <c r="D76" s="48">
        <v>43101</v>
      </c>
      <c r="E76" s="48">
        <v>43464</v>
      </c>
      <c r="F76" s="52" t="s">
        <v>203</v>
      </c>
      <c r="G76" s="1" t="s">
        <v>39</v>
      </c>
      <c r="H76" s="1" t="s">
        <v>40</v>
      </c>
      <c r="I76" s="1" t="s">
        <v>319</v>
      </c>
      <c r="J76" s="1" t="s">
        <v>232</v>
      </c>
      <c r="K76" s="1" t="s">
        <v>200</v>
      </c>
      <c r="L76" s="1" t="s">
        <v>292</v>
      </c>
      <c r="M76" s="1">
        <v>4</v>
      </c>
      <c r="N76" s="1">
        <v>1</v>
      </c>
      <c r="O76" s="1"/>
      <c r="P76" s="50">
        <f>+O76/N76</f>
        <v>0</v>
      </c>
      <c r="Q76" s="1">
        <v>1</v>
      </c>
      <c r="R76" s="1"/>
      <c r="S76" s="50">
        <f>+R76/Q76</f>
        <v>0</v>
      </c>
      <c r="T76" s="1">
        <f>+R76+O76</f>
        <v>0</v>
      </c>
      <c r="U76" s="50">
        <f>+T76/(N76+Q76)</f>
        <v>0</v>
      </c>
      <c r="V76" s="1">
        <v>1</v>
      </c>
      <c r="W76" s="1"/>
      <c r="X76" s="50">
        <f>+W76/V76</f>
        <v>0</v>
      </c>
      <c r="Y76" s="170">
        <v>1</v>
      </c>
      <c r="Z76" s="161"/>
      <c r="AA76" s="50">
        <f>+Z76/Y76</f>
        <v>0</v>
      </c>
      <c r="AB76" s="2"/>
      <c r="AC76" s="2"/>
      <c r="AD76" s="2"/>
      <c r="AE76" s="2"/>
      <c r="AF76" s="2"/>
      <c r="AG76" s="2"/>
      <c r="AH76" s="2"/>
      <c r="AI76" s="15"/>
      <c r="AJ76" s="3">
        <f t="shared" si="41"/>
        <v>0</v>
      </c>
      <c r="AK76" s="3">
        <f t="shared" si="42"/>
        <v>0</v>
      </c>
      <c r="AL76" s="3">
        <f t="shared" si="39"/>
        <v>0</v>
      </c>
      <c r="AM76" s="4">
        <f t="shared" si="40"/>
        <v>0</v>
      </c>
    </row>
    <row r="77" spans="1:39" ht="33.75" customHeight="1" x14ac:dyDescent="0.2">
      <c r="A77" s="63" t="s">
        <v>124</v>
      </c>
      <c r="B77" s="52" t="s">
        <v>134</v>
      </c>
      <c r="C77" s="129" t="s">
        <v>204</v>
      </c>
      <c r="D77" s="130">
        <v>43101</v>
      </c>
      <c r="E77" s="130">
        <v>43465</v>
      </c>
      <c r="F77" s="52" t="s">
        <v>203</v>
      </c>
      <c r="G77" s="131" t="s">
        <v>74</v>
      </c>
      <c r="H77" s="131" t="s">
        <v>153</v>
      </c>
      <c r="I77" s="131" t="s">
        <v>187</v>
      </c>
      <c r="J77" s="131" t="s">
        <v>372</v>
      </c>
      <c r="K77" s="138" t="s">
        <v>370</v>
      </c>
      <c r="L77" s="131" t="s">
        <v>373</v>
      </c>
      <c r="M77" s="133">
        <v>1</v>
      </c>
      <c r="N77" s="133">
        <v>0.25</v>
      </c>
      <c r="O77" s="131"/>
      <c r="P77" s="133"/>
      <c r="Q77" s="133">
        <v>0.25</v>
      </c>
      <c r="R77" s="131"/>
      <c r="S77" s="134"/>
      <c r="T77" s="155"/>
      <c r="U77" s="131"/>
      <c r="V77" s="133">
        <v>0.25</v>
      </c>
      <c r="W77" s="1"/>
      <c r="X77" s="131"/>
      <c r="Y77" s="177">
        <v>0.25</v>
      </c>
      <c r="Z77" s="162"/>
      <c r="AA77" s="135"/>
      <c r="AB77" s="131"/>
      <c r="AC77" s="135"/>
      <c r="AD77" s="131"/>
      <c r="AE77" s="135"/>
      <c r="AF77" s="131"/>
      <c r="AG77" s="138"/>
      <c r="AH77" s="137">
        <f>O77/M77</f>
        <v>0</v>
      </c>
      <c r="AI77" s="137">
        <f>R77/M77</f>
        <v>0</v>
      </c>
      <c r="AJ77" s="137"/>
      <c r="AK77" s="137">
        <f>X77/M77</f>
        <v>0</v>
      </c>
      <c r="AL77" s="3">
        <f>X77/M77</f>
        <v>0</v>
      </c>
      <c r="AM77" s="4">
        <f>Z77/M77</f>
        <v>0</v>
      </c>
    </row>
    <row r="78" spans="1:39" ht="33.75" customHeight="1" x14ac:dyDescent="0.2">
      <c r="A78" s="144" t="s">
        <v>124</v>
      </c>
      <c r="B78" s="52" t="s">
        <v>134</v>
      </c>
      <c r="C78" s="52" t="s">
        <v>204</v>
      </c>
      <c r="D78" s="48">
        <v>43101</v>
      </c>
      <c r="E78" s="48">
        <v>43465</v>
      </c>
      <c r="F78" s="52" t="s">
        <v>203</v>
      </c>
      <c r="G78" s="1" t="s">
        <v>74</v>
      </c>
      <c r="H78" s="1" t="s">
        <v>80</v>
      </c>
      <c r="I78" s="1" t="s">
        <v>242</v>
      </c>
      <c r="J78" s="1" t="s">
        <v>409</v>
      </c>
      <c r="K78" s="1" t="s">
        <v>200</v>
      </c>
      <c r="L78" s="1" t="s">
        <v>201</v>
      </c>
      <c r="M78" s="49">
        <v>1</v>
      </c>
      <c r="N78" s="1"/>
      <c r="O78" s="1"/>
      <c r="P78" s="50"/>
      <c r="Q78" s="1"/>
      <c r="R78" s="1"/>
      <c r="S78" s="50"/>
      <c r="T78" s="1"/>
      <c r="U78" s="50"/>
      <c r="V78" s="1"/>
      <c r="W78" s="1"/>
      <c r="X78" s="50"/>
      <c r="Y78" s="170"/>
      <c r="Z78" s="161"/>
      <c r="AA78" s="1"/>
      <c r="AB78" s="55"/>
      <c r="AC78" s="55"/>
      <c r="AD78" s="55"/>
      <c r="AE78" s="55"/>
      <c r="AF78" s="15"/>
      <c r="AG78" s="2"/>
      <c r="AH78" s="15"/>
      <c r="AI78" s="15"/>
      <c r="AJ78" s="3">
        <f>O78/M78</f>
        <v>0</v>
      </c>
      <c r="AK78" s="3">
        <f>R78/M78</f>
        <v>0</v>
      </c>
      <c r="AL78" s="3">
        <f>X78/M78</f>
        <v>0</v>
      </c>
      <c r="AM78" s="4">
        <f>Z78/M78</f>
        <v>0</v>
      </c>
    </row>
    <row r="79" spans="1:39" ht="33.75" customHeight="1" x14ac:dyDescent="0.2">
      <c r="A79" s="63" t="s">
        <v>124</v>
      </c>
      <c r="B79" s="52" t="s">
        <v>134</v>
      </c>
      <c r="C79" s="52" t="s">
        <v>204</v>
      </c>
      <c r="D79" s="48">
        <v>43101</v>
      </c>
      <c r="E79" s="48">
        <v>43464</v>
      </c>
      <c r="F79" s="52" t="s">
        <v>203</v>
      </c>
      <c r="G79" s="1" t="s">
        <v>74</v>
      </c>
      <c r="H79" s="1" t="s">
        <v>135</v>
      </c>
      <c r="I79" s="1" t="s">
        <v>321</v>
      </c>
      <c r="J79" s="1" t="s">
        <v>296</v>
      </c>
      <c r="K79" s="1" t="s">
        <v>200</v>
      </c>
      <c r="L79" s="1" t="s">
        <v>301</v>
      </c>
      <c r="M79" s="1">
        <v>4</v>
      </c>
      <c r="N79" s="62">
        <v>1</v>
      </c>
      <c r="O79" s="1"/>
      <c r="P79" s="50"/>
      <c r="Q79" s="62">
        <v>1</v>
      </c>
      <c r="R79" s="1"/>
      <c r="S79" s="50"/>
      <c r="T79" s="1">
        <f>+R79+O79</f>
        <v>0</v>
      </c>
      <c r="U79" s="50"/>
      <c r="V79" s="62">
        <v>1</v>
      </c>
      <c r="W79" s="1"/>
      <c r="X79" s="50"/>
      <c r="Y79" s="172">
        <v>1</v>
      </c>
      <c r="Z79" s="161"/>
      <c r="AA79" s="50"/>
      <c r="AB79" s="2"/>
      <c r="AC79" s="2"/>
      <c r="AD79" s="2"/>
      <c r="AE79" s="2"/>
      <c r="AF79" s="55"/>
      <c r="AG79" s="15"/>
      <c r="AH79" s="2"/>
      <c r="AI79" s="15"/>
      <c r="AJ79" s="3">
        <f>O79/M79</f>
        <v>0</v>
      </c>
      <c r="AK79" s="3">
        <f>R79/M79</f>
        <v>0</v>
      </c>
      <c r="AL79" s="3">
        <f>X79/M79</f>
        <v>0</v>
      </c>
      <c r="AM79" s="4">
        <f>Z79/M79</f>
        <v>0</v>
      </c>
    </row>
    <row r="80" spans="1:39" ht="33.75" customHeight="1" x14ac:dyDescent="0.2">
      <c r="A80" s="144" t="s">
        <v>124</v>
      </c>
      <c r="B80" s="52" t="s">
        <v>134</v>
      </c>
      <c r="C80" s="52" t="s">
        <v>344</v>
      </c>
      <c r="D80" s="48">
        <v>43101</v>
      </c>
      <c r="E80" s="48">
        <v>43465</v>
      </c>
      <c r="F80" s="52" t="s">
        <v>203</v>
      </c>
      <c r="G80" s="1" t="s">
        <v>74</v>
      </c>
      <c r="H80" s="1" t="s">
        <v>75</v>
      </c>
      <c r="I80" s="1" t="s">
        <v>241</v>
      </c>
      <c r="J80" s="1" t="s">
        <v>345</v>
      </c>
      <c r="K80" s="1" t="s">
        <v>200</v>
      </c>
      <c r="L80" s="1" t="s">
        <v>201</v>
      </c>
      <c r="M80" s="1">
        <v>100</v>
      </c>
      <c r="N80" s="61">
        <v>25</v>
      </c>
      <c r="O80" s="62"/>
      <c r="P80" s="50"/>
      <c r="Q80" s="1">
        <v>25</v>
      </c>
      <c r="R80" s="1"/>
      <c r="S80" s="50"/>
      <c r="T80" s="1"/>
      <c r="U80" s="50"/>
      <c r="V80" s="62">
        <v>25</v>
      </c>
      <c r="W80" s="1"/>
      <c r="X80" s="50"/>
      <c r="Y80" s="170">
        <v>25</v>
      </c>
      <c r="Z80" s="161"/>
      <c r="AA80" s="50"/>
      <c r="AB80" s="2"/>
      <c r="AC80" s="2"/>
      <c r="AD80" s="2"/>
      <c r="AE80" s="2"/>
      <c r="AF80" s="2"/>
      <c r="AG80" s="2"/>
      <c r="AH80" s="15"/>
      <c r="AI80" s="15"/>
      <c r="AJ80" s="3">
        <f t="shared" ref="AJ80:AJ84" si="43">O80/M80</f>
        <v>0</v>
      </c>
      <c r="AK80" s="3">
        <f t="shared" ref="AK80:AK84" si="44">R80/M80</f>
        <v>0</v>
      </c>
      <c r="AL80" s="3">
        <f t="shared" ref="AL80:AL84" si="45">X80/M80</f>
        <v>0</v>
      </c>
      <c r="AM80" s="4">
        <f t="shared" ref="AM80:AM84" si="46">Z80/M80</f>
        <v>0</v>
      </c>
    </row>
    <row r="81" spans="1:85" ht="33.75" customHeight="1" x14ac:dyDescent="0.2">
      <c r="A81" s="63" t="s">
        <v>124</v>
      </c>
      <c r="B81" s="52" t="s">
        <v>134</v>
      </c>
      <c r="C81" s="52" t="s">
        <v>204</v>
      </c>
      <c r="D81" s="48">
        <v>43101</v>
      </c>
      <c r="E81" s="48">
        <v>43464</v>
      </c>
      <c r="F81" s="52" t="s">
        <v>203</v>
      </c>
      <c r="G81" s="1" t="s">
        <v>24</v>
      </c>
      <c r="H81" s="1" t="s">
        <v>65</v>
      </c>
      <c r="I81" s="1" t="s">
        <v>238</v>
      </c>
      <c r="J81" s="1" t="s">
        <v>327</v>
      </c>
      <c r="K81" s="1" t="s">
        <v>200</v>
      </c>
      <c r="L81" s="1" t="s">
        <v>201</v>
      </c>
      <c r="M81" s="49">
        <v>1</v>
      </c>
      <c r="N81" s="1" t="s">
        <v>284</v>
      </c>
      <c r="O81" s="1"/>
      <c r="P81" s="49">
        <v>1</v>
      </c>
      <c r="Q81" s="1" t="s">
        <v>284</v>
      </c>
      <c r="R81" s="1"/>
      <c r="S81" s="50"/>
      <c r="T81" s="1">
        <f t="shared" ref="T81:T84" si="47">+R81+O81</f>
        <v>0</v>
      </c>
      <c r="U81" s="50"/>
      <c r="V81" s="1"/>
      <c r="W81" s="1"/>
      <c r="X81" s="50">
        <v>1</v>
      </c>
      <c r="Y81" s="170" t="s">
        <v>284</v>
      </c>
      <c r="Z81" s="161"/>
      <c r="AA81" s="50"/>
      <c r="AB81" s="2"/>
      <c r="AC81" s="2"/>
      <c r="AD81" s="2"/>
      <c r="AE81" s="2"/>
      <c r="AF81" s="1"/>
      <c r="AG81" s="1"/>
      <c r="AH81" s="2"/>
      <c r="AI81" s="2"/>
      <c r="AJ81" s="3"/>
      <c r="AK81" s="3"/>
      <c r="AL81" s="3"/>
      <c r="AM81" s="4"/>
    </row>
    <row r="82" spans="1:85" ht="33.75" customHeight="1" x14ac:dyDescent="0.25">
      <c r="A82" s="63" t="s">
        <v>124</v>
      </c>
      <c r="B82" s="52" t="s">
        <v>134</v>
      </c>
      <c r="C82" s="129" t="s">
        <v>189</v>
      </c>
      <c r="D82" s="130">
        <v>43101</v>
      </c>
      <c r="E82" s="130">
        <v>43465</v>
      </c>
      <c r="F82" s="52" t="s">
        <v>374</v>
      </c>
      <c r="G82" s="131" t="s">
        <v>74</v>
      </c>
      <c r="H82" s="131" t="s">
        <v>153</v>
      </c>
      <c r="I82" s="131" t="s">
        <v>187</v>
      </c>
      <c r="J82" s="131" t="s">
        <v>375</v>
      </c>
      <c r="K82" s="138" t="s">
        <v>376</v>
      </c>
      <c r="L82" s="131" t="s">
        <v>190</v>
      </c>
      <c r="M82" s="145">
        <f>169844*15%</f>
        <v>25476.6</v>
      </c>
      <c r="N82" s="146">
        <f>+M82*15%</f>
        <v>3821.49</v>
      </c>
      <c r="O82" s="147"/>
      <c r="P82" s="133"/>
      <c r="Q82" s="145">
        <f>+M82*15%</f>
        <v>3821.49</v>
      </c>
      <c r="R82" s="131"/>
      <c r="S82" s="134"/>
      <c r="T82" s="155"/>
      <c r="U82" s="131"/>
      <c r="V82" s="148">
        <f>+M82*35%</f>
        <v>8916.81</v>
      </c>
      <c r="W82" s="1"/>
      <c r="X82" s="131"/>
      <c r="Y82" s="178">
        <f>+M82*35%</f>
        <v>8916.81</v>
      </c>
      <c r="Z82" s="162"/>
      <c r="AA82" s="131"/>
      <c r="AB82" s="131"/>
      <c r="AC82" s="131"/>
      <c r="AD82" s="131"/>
      <c r="AE82" s="131"/>
      <c r="AF82" s="131"/>
      <c r="AG82" s="149"/>
      <c r="AH82" s="150">
        <f t="shared" ref="AH82" si="48">O82/M82</f>
        <v>0</v>
      </c>
      <c r="AI82" s="150">
        <f>(R82+O82)/M82</f>
        <v>0</v>
      </c>
      <c r="AJ82" s="150">
        <f>(U82+R82+O82)/M82</f>
        <v>0</v>
      </c>
      <c r="AK82" s="150">
        <f>(X82+U82+R82+O82)/M82</f>
        <v>0</v>
      </c>
      <c r="AL82" s="3">
        <f t="shared" si="45"/>
        <v>0</v>
      </c>
      <c r="AM82" s="4">
        <f t="shared" si="46"/>
        <v>0</v>
      </c>
    </row>
    <row r="83" spans="1:85" ht="33.75" customHeight="1" x14ac:dyDescent="0.2">
      <c r="A83" s="63" t="s">
        <v>124</v>
      </c>
      <c r="B83" s="52" t="s">
        <v>134</v>
      </c>
      <c r="C83" s="52" t="s">
        <v>205</v>
      </c>
      <c r="D83" s="48">
        <v>43101</v>
      </c>
      <c r="E83" s="48">
        <v>43464</v>
      </c>
      <c r="F83" s="52" t="s">
        <v>206</v>
      </c>
      <c r="G83" s="1" t="s">
        <v>74</v>
      </c>
      <c r="H83" s="1" t="s">
        <v>135</v>
      </c>
      <c r="I83" s="1" t="s">
        <v>324</v>
      </c>
      <c r="J83" s="1" t="s">
        <v>251</v>
      </c>
      <c r="K83" s="1" t="s">
        <v>207</v>
      </c>
      <c r="L83" s="1" t="s">
        <v>208</v>
      </c>
      <c r="M83" s="1">
        <v>100</v>
      </c>
      <c r="N83" s="62">
        <v>25</v>
      </c>
      <c r="O83" s="1"/>
      <c r="P83" s="50"/>
      <c r="Q83" s="62">
        <v>25</v>
      </c>
      <c r="R83" s="1"/>
      <c r="S83" s="50"/>
      <c r="T83" s="1"/>
      <c r="U83" s="50"/>
      <c r="V83" s="62">
        <v>25</v>
      </c>
      <c r="W83" s="1"/>
      <c r="X83" s="50"/>
      <c r="Y83" s="172">
        <v>25</v>
      </c>
      <c r="Z83" s="161"/>
      <c r="AA83" s="50"/>
      <c r="AB83" s="2"/>
      <c r="AC83" s="2"/>
      <c r="AD83" s="2"/>
      <c r="AE83" s="2"/>
      <c r="AF83" s="55"/>
      <c r="AG83" s="15"/>
      <c r="AH83" s="2"/>
      <c r="AI83" s="15"/>
      <c r="AJ83" s="3">
        <f t="shared" ref="AJ83" si="49">O83/M83</f>
        <v>0</v>
      </c>
      <c r="AK83" s="3">
        <f t="shared" ref="AK83" si="50">R83/M83</f>
        <v>0</v>
      </c>
      <c r="AL83" s="3">
        <f t="shared" si="45"/>
        <v>0</v>
      </c>
      <c r="AM83" s="4">
        <f t="shared" si="46"/>
        <v>0</v>
      </c>
    </row>
    <row r="84" spans="1:85" s="86" customFormat="1" ht="33.75" customHeight="1" x14ac:dyDescent="0.2">
      <c r="A84" s="182" t="s">
        <v>13</v>
      </c>
      <c r="B84" s="113" t="s">
        <v>56</v>
      </c>
      <c r="C84" s="113" t="s">
        <v>252</v>
      </c>
      <c r="D84" s="107">
        <v>43101</v>
      </c>
      <c r="E84" s="107">
        <v>43465</v>
      </c>
      <c r="F84" s="113" t="s">
        <v>255</v>
      </c>
      <c r="G84" s="106" t="s">
        <v>17</v>
      </c>
      <c r="H84" s="106" t="s">
        <v>161</v>
      </c>
      <c r="I84" s="113" t="s">
        <v>256</v>
      </c>
      <c r="J84" s="106" t="s">
        <v>257</v>
      </c>
      <c r="K84" s="110" t="s">
        <v>253</v>
      </c>
      <c r="L84" s="106" t="s">
        <v>254</v>
      </c>
      <c r="M84" s="106">
        <v>3728</v>
      </c>
      <c r="N84" s="106">
        <v>1860</v>
      </c>
      <c r="O84" s="198"/>
      <c r="P84" s="208">
        <f t="shared" ref="P84" si="51">+O84/N84</f>
        <v>0</v>
      </c>
      <c r="Q84" s="106">
        <v>1868</v>
      </c>
      <c r="R84" s="198"/>
      <c r="S84" s="199">
        <f t="shared" ref="S84" si="52">+R84/Q84</f>
        <v>0</v>
      </c>
      <c r="T84" s="198">
        <f t="shared" si="47"/>
        <v>0</v>
      </c>
      <c r="U84" s="199">
        <f t="shared" ref="U84" si="53">+T84/(N84+Q84)</f>
        <v>0</v>
      </c>
      <c r="V84" s="106" t="s">
        <v>284</v>
      </c>
      <c r="W84" s="198"/>
      <c r="X84" s="108" t="e">
        <f t="shared" ref="X84" si="54">+W84/V84</f>
        <v>#VALUE!</v>
      </c>
      <c r="Y84" s="183" t="s">
        <v>284</v>
      </c>
      <c r="Z84" s="200"/>
      <c r="AA84" s="199" t="e">
        <f t="shared" ref="AA84" si="55">+Z84/Y84</f>
        <v>#VALUE!</v>
      </c>
      <c r="AB84" s="201"/>
      <c r="AC84" s="201"/>
      <c r="AD84" s="201"/>
      <c r="AE84" s="201"/>
      <c r="AF84" s="205"/>
      <c r="AG84" s="201"/>
      <c r="AH84" s="201"/>
      <c r="AI84" s="205"/>
      <c r="AJ84" s="202">
        <f t="shared" si="43"/>
        <v>0</v>
      </c>
      <c r="AK84" s="202">
        <f t="shared" si="44"/>
        <v>0</v>
      </c>
      <c r="AL84" s="202" t="e">
        <f t="shared" si="45"/>
        <v>#VALUE!</v>
      </c>
      <c r="AM84" s="195">
        <f t="shared" si="46"/>
        <v>0</v>
      </c>
      <c r="AN84" s="196"/>
      <c r="AO84" s="196"/>
      <c r="AP84" s="196"/>
      <c r="AQ84" s="196"/>
      <c r="AR84" s="196"/>
      <c r="AS84" s="196"/>
      <c r="AT84" s="196"/>
      <c r="AU84" s="196"/>
      <c r="AV84" s="196"/>
      <c r="AW84" s="196"/>
      <c r="AX84" s="196"/>
      <c r="AY84" s="196"/>
      <c r="AZ84" s="196"/>
      <c r="BA84" s="196"/>
      <c r="BB84" s="196"/>
      <c r="BC84" s="196"/>
      <c r="BD84" s="196"/>
      <c r="BE84" s="196"/>
      <c r="BF84" s="196"/>
      <c r="BG84" s="196"/>
      <c r="BH84" s="196"/>
      <c r="BI84" s="196"/>
      <c r="BJ84" s="196"/>
      <c r="BK84" s="196"/>
      <c r="BL84" s="196"/>
      <c r="BM84" s="196"/>
      <c r="BN84" s="196"/>
      <c r="BO84" s="196"/>
      <c r="BP84" s="196"/>
      <c r="BQ84" s="196"/>
      <c r="BR84" s="196"/>
      <c r="BS84" s="196"/>
      <c r="BT84" s="196"/>
      <c r="BU84" s="196"/>
      <c r="BV84" s="196"/>
      <c r="BW84" s="196"/>
      <c r="BX84" s="196"/>
      <c r="BY84" s="196"/>
      <c r="BZ84" s="196"/>
      <c r="CA84" s="196"/>
      <c r="CB84" s="196"/>
      <c r="CC84" s="196"/>
      <c r="CD84" s="196"/>
      <c r="CE84" s="196"/>
      <c r="CF84" s="196"/>
      <c r="CG84" s="196"/>
    </row>
    <row r="85" spans="1:85" ht="33.75" customHeight="1" x14ac:dyDescent="0.2">
      <c r="A85" s="63" t="s">
        <v>124</v>
      </c>
      <c r="B85" s="52" t="s">
        <v>154</v>
      </c>
      <c r="C85" s="65" t="s">
        <v>202</v>
      </c>
      <c r="D85" s="48">
        <v>43101</v>
      </c>
      <c r="E85" s="48">
        <v>43465</v>
      </c>
      <c r="F85" s="52" t="s">
        <v>203</v>
      </c>
      <c r="G85" s="1" t="s">
        <v>17</v>
      </c>
      <c r="H85" s="1" t="s">
        <v>313</v>
      </c>
      <c r="I85" s="1" t="s">
        <v>314</v>
      </c>
      <c r="J85" s="1" t="s">
        <v>311</v>
      </c>
      <c r="K85" s="1" t="s">
        <v>200</v>
      </c>
      <c r="L85" s="1" t="s">
        <v>201</v>
      </c>
      <c r="M85" s="49">
        <v>1</v>
      </c>
      <c r="N85" s="49" t="s">
        <v>284</v>
      </c>
      <c r="O85" s="1"/>
      <c r="P85" s="2"/>
      <c r="Q85" s="2" t="s">
        <v>284</v>
      </c>
      <c r="R85" s="2"/>
      <c r="S85" s="2" t="s">
        <v>284</v>
      </c>
      <c r="T85" s="1">
        <f t="shared" ref="T85" si="56">+R85+O85</f>
        <v>0</v>
      </c>
      <c r="U85" s="50"/>
      <c r="V85" s="15"/>
      <c r="W85" s="15"/>
      <c r="X85" s="15"/>
      <c r="Y85" s="170"/>
      <c r="Z85" s="161"/>
      <c r="AA85" s="1"/>
      <c r="AB85" s="15"/>
      <c r="AC85" s="15"/>
      <c r="AD85" s="15"/>
      <c r="AE85" s="15"/>
      <c r="AF85" s="15"/>
      <c r="AG85" s="15"/>
      <c r="AH85" s="2"/>
      <c r="AI85" s="2"/>
      <c r="AJ85" s="6">
        <f t="shared" ref="AJ85:AJ87" si="57">O85/M85</f>
        <v>0</v>
      </c>
      <c r="AK85" s="6">
        <f t="shared" ref="AK85:AK87" si="58">R85/M85</f>
        <v>0</v>
      </c>
      <c r="AL85" s="6">
        <f t="shared" ref="AL85:AL87" si="59">X85/M85</f>
        <v>0</v>
      </c>
      <c r="AM85" s="4">
        <f t="shared" ref="AM85:AM87" si="60">Z85/M85</f>
        <v>0</v>
      </c>
      <c r="BP85" s="15"/>
      <c r="BQ85" s="15"/>
      <c r="BR85" s="15"/>
      <c r="BS85" s="15"/>
      <c r="BT85" s="15"/>
      <c r="BU85" s="15"/>
      <c r="BV85" s="15"/>
      <c r="BW85" s="15"/>
      <c r="BX85" s="15"/>
      <c r="BY85" s="15"/>
      <c r="BZ85" s="15"/>
      <c r="CA85" s="15"/>
      <c r="CB85" s="15"/>
      <c r="CC85" s="15"/>
      <c r="CD85" s="15"/>
      <c r="CE85" s="15"/>
      <c r="CF85" s="15"/>
      <c r="CG85" s="15"/>
    </row>
    <row r="86" spans="1:85" ht="33.75" customHeight="1" x14ac:dyDescent="0.2">
      <c r="A86" s="63" t="s">
        <v>124</v>
      </c>
      <c r="B86" s="52" t="s">
        <v>154</v>
      </c>
      <c r="C86" s="65" t="s">
        <v>202</v>
      </c>
      <c r="D86" s="48">
        <v>43101</v>
      </c>
      <c r="E86" s="48">
        <v>43464</v>
      </c>
      <c r="F86" s="52" t="s">
        <v>203</v>
      </c>
      <c r="G86" s="1" t="s">
        <v>39</v>
      </c>
      <c r="H86" s="1" t="s">
        <v>315</v>
      </c>
      <c r="I86" s="1" t="s">
        <v>316</v>
      </c>
      <c r="J86" s="1" t="s">
        <v>312</v>
      </c>
      <c r="K86" s="1" t="s">
        <v>200</v>
      </c>
      <c r="L86" s="1" t="s">
        <v>201</v>
      </c>
      <c r="M86" s="49">
        <v>1</v>
      </c>
      <c r="N86" s="49"/>
      <c r="O86" s="1"/>
      <c r="P86" s="2"/>
      <c r="Q86" s="2" t="s">
        <v>284</v>
      </c>
      <c r="R86" s="2"/>
      <c r="S86" s="2" t="s">
        <v>284</v>
      </c>
      <c r="T86" s="3">
        <v>2</v>
      </c>
      <c r="U86" s="3">
        <v>0</v>
      </c>
      <c r="V86" s="15"/>
      <c r="W86" s="15"/>
      <c r="X86" s="15"/>
      <c r="Y86" s="170" t="s">
        <v>284</v>
      </c>
      <c r="Z86" s="161"/>
      <c r="AA86" s="50" t="e">
        <f t="shared" ref="AA86" si="61">+Z86/Y86</f>
        <v>#VALUE!</v>
      </c>
      <c r="AB86" s="15"/>
      <c r="AC86" s="15"/>
      <c r="AD86" s="15"/>
      <c r="AE86" s="15"/>
      <c r="AF86" s="15"/>
      <c r="AG86" s="15"/>
      <c r="AH86" s="2"/>
      <c r="AI86" s="2"/>
      <c r="AJ86" s="6"/>
      <c r="AK86" s="6"/>
      <c r="AL86" s="6"/>
      <c r="AM86" s="4"/>
      <c r="BP86" s="15"/>
      <c r="BQ86" s="15"/>
      <c r="BR86" s="15"/>
      <c r="BS86" s="15"/>
      <c r="BT86" s="15"/>
      <c r="BU86" s="15"/>
      <c r="BV86" s="15"/>
      <c r="BW86" s="15"/>
      <c r="BX86" s="15"/>
      <c r="BY86" s="15"/>
      <c r="BZ86" s="15"/>
      <c r="CA86" s="15"/>
      <c r="CB86" s="15"/>
      <c r="CC86" s="15"/>
      <c r="CD86" s="15"/>
      <c r="CE86" s="15"/>
      <c r="CF86" s="15"/>
      <c r="CG86" s="15"/>
    </row>
    <row r="87" spans="1:85" ht="33.75" customHeight="1" x14ac:dyDescent="0.2">
      <c r="A87" s="63" t="s">
        <v>124</v>
      </c>
      <c r="B87" s="52" t="s">
        <v>134</v>
      </c>
      <c r="C87" s="52" t="s">
        <v>204</v>
      </c>
      <c r="D87" s="48">
        <v>43101</v>
      </c>
      <c r="E87" s="48">
        <v>43465</v>
      </c>
      <c r="F87" s="52" t="s">
        <v>203</v>
      </c>
      <c r="G87" s="1" t="s">
        <v>17</v>
      </c>
      <c r="H87" s="1" t="s">
        <v>325</v>
      </c>
      <c r="I87" s="1" t="s">
        <v>55</v>
      </c>
      <c r="J87" s="1" t="s">
        <v>326</v>
      </c>
      <c r="K87" s="1" t="s">
        <v>200</v>
      </c>
      <c r="L87" s="1" t="s">
        <v>201</v>
      </c>
      <c r="M87" s="49">
        <v>1</v>
      </c>
      <c r="N87" s="1"/>
      <c r="O87" s="50"/>
      <c r="P87" s="2" t="s">
        <v>284</v>
      </c>
      <c r="Q87" s="2"/>
      <c r="R87" s="1"/>
      <c r="S87" s="1" t="s">
        <v>284</v>
      </c>
      <c r="T87" s="1">
        <f t="shared" ref="T87" si="62">+R87+O87</f>
        <v>0</v>
      </c>
      <c r="U87" s="50"/>
      <c r="V87" s="15"/>
      <c r="W87" s="15"/>
      <c r="X87" s="15"/>
      <c r="Y87" s="170" t="s">
        <v>284</v>
      </c>
      <c r="Z87" s="161"/>
      <c r="AA87" s="50"/>
      <c r="AB87" s="15"/>
      <c r="AC87" s="15"/>
      <c r="AD87" s="15"/>
      <c r="AE87" s="15"/>
      <c r="AF87" s="15"/>
      <c r="AG87" s="15"/>
      <c r="AH87" s="55"/>
      <c r="AI87" s="15"/>
      <c r="AJ87" s="6">
        <f t="shared" si="57"/>
        <v>0</v>
      </c>
      <c r="AK87" s="6">
        <f t="shared" si="58"/>
        <v>0</v>
      </c>
      <c r="AL87" s="6">
        <f t="shared" si="59"/>
        <v>0</v>
      </c>
      <c r="AM87" s="4">
        <f t="shared" si="60"/>
        <v>0</v>
      </c>
      <c r="BP87" s="15"/>
      <c r="BQ87" s="15"/>
      <c r="BR87" s="15"/>
      <c r="BS87" s="15"/>
      <c r="BT87" s="15"/>
      <c r="BU87" s="15"/>
      <c r="BV87" s="15"/>
      <c r="BW87" s="15"/>
      <c r="BX87" s="15"/>
      <c r="BY87" s="15"/>
      <c r="BZ87" s="15"/>
      <c r="CA87" s="15"/>
      <c r="CB87" s="15"/>
      <c r="CC87" s="15"/>
      <c r="CD87" s="15"/>
      <c r="CE87" s="15"/>
      <c r="CF87" s="15"/>
      <c r="CG87" s="15"/>
    </row>
    <row r="88" spans="1:85" ht="33.75" customHeight="1" x14ac:dyDescent="0.2">
      <c r="A88" s="63" t="s">
        <v>124</v>
      </c>
      <c r="B88" s="52" t="s">
        <v>134</v>
      </c>
      <c r="C88" s="52" t="s">
        <v>204</v>
      </c>
      <c r="D88" s="48">
        <v>43101</v>
      </c>
      <c r="E88" s="48">
        <v>43464</v>
      </c>
      <c r="F88" s="52" t="s">
        <v>203</v>
      </c>
      <c r="G88" s="1" t="s">
        <v>39</v>
      </c>
      <c r="H88" s="1" t="s">
        <v>40</v>
      </c>
      <c r="I88" s="1" t="s">
        <v>423</v>
      </c>
      <c r="J88" s="1" t="s">
        <v>422</v>
      </c>
      <c r="K88" s="1" t="s">
        <v>200</v>
      </c>
      <c r="L88" s="1" t="s">
        <v>292</v>
      </c>
      <c r="M88" s="49">
        <v>1</v>
      </c>
      <c r="N88" s="1" t="s">
        <v>284</v>
      </c>
      <c r="O88" s="1"/>
      <c r="P88" s="50"/>
      <c r="Q88" s="1" t="s">
        <v>284</v>
      </c>
      <c r="R88" s="1"/>
      <c r="S88" s="50"/>
      <c r="T88" s="1">
        <f>+R88+O88</f>
        <v>0</v>
      </c>
      <c r="U88" s="50"/>
      <c r="V88" s="1" t="s">
        <v>284</v>
      </c>
      <c r="W88" s="1"/>
      <c r="X88" s="50"/>
      <c r="Y88" s="170" t="s">
        <v>284</v>
      </c>
      <c r="Z88" s="161"/>
      <c r="AA88" s="50"/>
      <c r="AB88" s="2"/>
      <c r="AC88" s="2"/>
      <c r="AD88" s="2"/>
      <c r="AE88" s="2"/>
      <c r="AF88" s="2"/>
      <c r="AG88" s="2"/>
      <c r="AH88" s="2"/>
      <c r="AI88" s="15"/>
      <c r="AJ88" s="3"/>
      <c r="AK88" s="3"/>
      <c r="AL88" s="3"/>
      <c r="AM88" s="4"/>
    </row>
    <row r="89" spans="1:85" ht="33.75" customHeight="1" x14ac:dyDescent="0.2">
      <c r="A89" s="63" t="s">
        <v>13</v>
      </c>
      <c r="B89" s="52" t="s">
        <v>431</v>
      </c>
      <c r="C89" s="52" t="s">
        <v>432</v>
      </c>
      <c r="D89" s="48">
        <v>43101</v>
      </c>
      <c r="E89" s="48">
        <v>43464</v>
      </c>
      <c r="F89" s="52" t="s">
        <v>433</v>
      </c>
      <c r="G89" s="1" t="s">
        <v>24</v>
      </c>
      <c r="H89" s="1" t="s">
        <v>65</v>
      </c>
      <c r="I89" s="1" t="s">
        <v>434</v>
      </c>
      <c r="J89" s="1" t="s">
        <v>435</v>
      </c>
      <c r="K89" s="1" t="s">
        <v>436</v>
      </c>
      <c r="L89" s="1" t="s">
        <v>468</v>
      </c>
      <c r="M89" s="1">
        <v>111</v>
      </c>
      <c r="N89" s="1">
        <v>25</v>
      </c>
      <c r="O89" s="1"/>
      <c r="P89" s="49">
        <v>1</v>
      </c>
      <c r="Q89" s="1">
        <v>30</v>
      </c>
      <c r="R89" s="1"/>
      <c r="S89" s="50">
        <f t="shared" ref="S89" si="63">+R89/Q89</f>
        <v>0</v>
      </c>
      <c r="T89" s="1">
        <f t="shared" ref="T89" si="64">+R89+O89</f>
        <v>0</v>
      </c>
      <c r="U89" s="50">
        <f t="shared" ref="U89" si="65">+T89/(N89+Q89)</f>
        <v>0</v>
      </c>
      <c r="V89" s="1">
        <v>30</v>
      </c>
      <c r="W89" s="1"/>
      <c r="X89" s="50">
        <v>1</v>
      </c>
      <c r="Y89" s="170">
        <v>24</v>
      </c>
      <c r="Z89" s="161"/>
      <c r="AA89" s="50">
        <f t="shared" ref="AA89" si="66">+Z89/Y89</f>
        <v>0</v>
      </c>
      <c r="AB89" s="2"/>
      <c r="AC89" s="2"/>
      <c r="AD89" s="2"/>
      <c r="AE89" s="2"/>
      <c r="AF89" s="1"/>
      <c r="AG89" s="1"/>
      <c r="AH89" s="2"/>
      <c r="AI89" s="2"/>
      <c r="AJ89" s="3">
        <f t="shared" ref="AJ89:AJ93" si="67">O89/M89</f>
        <v>0</v>
      </c>
      <c r="AK89" s="3">
        <f t="shared" ref="AK89:AK93" si="68">R89/M89</f>
        <v>0</v>
      </c>
      <c r="AL89" s="3">
        <f t="shared" ref="AL89:AL93" si="69">X89/M89</f>
        <v>9.0090090090090089E-3</v>
      </c>
      <c r="AM89" s="4">
        <f t="shared" ref="AM89:AM93" si="70">Z89/M89</f>
        <v>0</v>
      </c>
    </row>
    <row r="90" spans="1:85" ht="33.75" customHeight="1" x14ac:dyDescent="0.2">
      <c r="A90" s="144" t="s">
        <v>13</v>
      </c>
      <c r="B90" s="52" t="s">
        <v>437</v>
      </c>
      <c r="C90" s="52" t="s">
        <v>438</v>
      </c>
      <c r="D90" s="67">
        <v>43101</v>
      </c>
      <c r="E90" s="67">
        <v>43465</v>
      </c>
      <c r="F90" s="52" t="s">
        <v>439</v>
      </c>
      <c r="G90" s="66" t="s">
        <v>32</v>
      </c>
      <c r="H90" s="66" t="s">
        <v>33</v>
      </c>
      <c r="I90" s="66" t="s">
        <v>440</v>
      </c>
      <c r="J90" s="66" t="s">
        <v>441</v>
      </c>
      <c r="K90" s="66" t="s">
        <v>442</v>
      </c>
      <c r="L90" s="66" t="s">
        <v>443</v>
      </c>
      <c r="M90" s="49">
        <v>1</v>
      </c>
      <c r="N90" s="49">
        <v>0.25</v>
      </c>
      <c r="O90" s="49"/>
      <c r="P90" s="50">
        <v>0</v>
      </c>
      <c r="Q90" s="49">
        <v>0.25</v>
      </c>
      <c r="R90" s="49"/>
      <c r="S90" s="50">
        <v>0</v>
      </c>
      <c r="T90" s="49">
        <v>0.5</v>
      </c>
      <c r="U90" s="50">
        <v>1</v>
      </c>
      <c r="V90" s="49">
        <v>0.25</v>
      </c>
      <c r="W90" s="49"/>
      <c r="X90" s="50">
        <v>0</v>
      </c>
      <c r="Y90" s="171">
        <v>0.25</v>
      </c>
      <c r="Z90" s="161"/>
      <c r="AA90" s="1"/>
      <c r="AB90" s="15"/>
      <c r="AC90" s="15"/>
      <c r="AD90" s="15"/>
      <c r="AE90" s="15"/>
      <c r="AF90" s="15"/>
      <c r="AG90" s="15"/>
      <c r="AH90" s="15"/>
      <c r="AI90" s="15"/>
      <c r="AJ90" s="3">
        <f t="shared" si="67"/>
        <v>0</v>
      </c>
      <c r="AK90" s="3">
        <f t="shared" si="68"/>
        <v>0</v>
      </c>
      <c r="AL90" s="3">
        <f t="shared" si="69"/>
        <v>0</v>
      </c>
      <c r="AM90" s="4">
        <f t="shared" si="70"/>
        <v>0</v>
      </c>
    </row>
    <row r="91" spans="1:85" ht="33.75" customHeight="1" x14ac:dyDescent="0.2">
      <c r="A91" s="179" t="s">
        <v>124</v>
      </c>
      <c r="B91" s="52" t="s">
        <v>444</v>
      </c>
      <c r="C91" s="52" t="s">
        <v>445</v>
      </c>
      <c r="D91" s="67">
        <v>43101</v>
      </c>
      <c r="E91" s="67">
        <v>43465</v>
      </c>
      <c r="F91" s="52" t="s">
        <v>446</v>
      </c>
      <c r="G91" s="66" t="s">
        <v>32</v>
      </c>
      <c r="H91" s="66" t="s">
        <v>33</v>
      </c>
      <c r="I91" s="66" t="s">
        <v>447</v>
      </c>
      <c r="J91" s="66" t="s">
        <v>441</v>
      </c>
      <c r="K91" s="66" t="s">
        <v>448</v>
      </c>
      <c r="L91" s="66" t="s">
        <v>449</v>
      </c>
      <c r="M91" s="66" t="s">
        <v>446</v>
      </c>
      <c r="N91" s="68">
        <v>0.25</v>
      </c>
      <c r="O91" s="66"/>
      <c r="P91" s="50">
        <v>0</v>
      </c>
      <c r="Q91" s="68">
        <v>0.25</v>
      </c>
      <c r="R91" s="66"/>
      <c r="S91" s="50">
        <v>0</v>
      </c>
      <c r="T91" s="68">
        <v>0.5</v>
      </c>
      <c r="U91" s="50">
        <v>1</v>
      </c>
      <c r="V91" s="68">
        <v>0.25</v>
      </c>
      <c r="W91" s="66"/>
      <c r="X91" s="50">
        <v>0</v>
      </c>
      <c r="Y91" s="180">
        <v>0.25</v>
      </c>
      <c r="Z91" s="161"/>
      <c r="AA91" s="1"/>
      <c r="AB91" s="15"/>
      <c r="AC91" s="15"/>
      <c r="AD91" s="15"/>
      <c r="AE91" s="15"/>
      <c r="AF91" s="15"/>
      <c r="AG91" s="15"/>
      <c r="AH91" s="15"/>
      <c r="AI91" s="15"/>
      <c r="AJ91" s="3"/>
      <c r="AK91" s="3"/>
      <c r="AL91" s="3"/>
      <c r="AM91" s="4"/>
    </row>
    <row r="92" spans="1:85" ht="33.75" customHeight="1" x14ac:dyDescent="0.2">
      <c r="A92" s="179" t="s">
        <v>124</v>
      </c>
      <c r="B92" s="52" t="s">
        <v>134</v>
      </c>
      <c r="C92" s="52" t="s">
        <v>450</v>
      </c>
      <c r="D92" s="67">
        <v>43101</v>
      </c>
      <c r="E92" s="67">
        <v>43465</v>
      </c>
      <c r="F92" s="52" t="s">
        <v>451</v>
      </c>
      <c r="G92" s="66" t="s">
        <v>32</v>
      </c>
      <c r="H92" s="66" t="s">
        <v>33</v>
      </c>
      <c r="I92" s="66" t="s">
        <v>322</v>
      </c>
      <c r="J92" s="66" t="s">
        <v>452</v>
      </c>
      <c r="K92" s="66" t="s">
        <v>453</v>
      </c>
      <c r="L92" s="66" t="s">
        <v>454</v>
      </c>
      <c r="M92" s="66" t="s">
        <v>455</v>
      </c>
      <c r="N92" s="66"/>
      <c r="O92" s="66"/>
      <c r="P92" s="50"/>
      <c r="Q92" s="69">
        <v>1</v>
      </c>
      <c r="R92" s="66"/>
      <c r="S92" s="50">
        <v>0</v>
      </c>
      <c r="T92" s="68">
        <v>1</v>
      </c>
      <c r="U92" s="50">
        <v>1</v>
      </c>
      <c r="V92" s="66">
        <v>1</v>
      </c>
      <c r="W92" s="66"/>
      <c r="X92" s="50">
        <v>0</v>
      </c>
      <c r="Y92" s="181"/>
      <c r="Z92" s="161"/>
      <c r="AA92" s="1"/>
      <c r="AB92" s="15"/>
      <c r="AC92" s="15"/>
      <c r="AD92" s="15"/>
      <c r="AE92" s="15"/>
      <c r="AF92" s="15"/>
      <c r="AG92" s="15"/>
      <c r="AH92" s="15"/>
      <c r="AI92" s="15"/>
      <c r="AJ92" s="3"/>
      <c r="AK92" s="3"/>
      <c r="AL92" s="3"/>
      <c r="AM92" s="4"/>
    </row>
    <row r="93" spans="1:85" ht="33.75" customHeight="1" x14ac:dyDescent="0.2">
      <c r="A93" s="179" t="s">
        <v>124</v>
      </c>
      <c r="B93" s="52" t="s">
        <v>456</v>
      </c>
      <c r="C93" s="52" t="s">
        <v>457</v>
      </c>
      <c r="D93" s="67">
        <v>43101</v>
      </c>
      <c r="E93" s="67">
        <v>43465</v>
      </c>
      <c r="F93" s="52" t="s">
        <v>458</v>
      </c>
      <c r="G93" s="66" t="s">
        <v>32</v>
      </c>
      <c r="H93" s="66" t="s">
        <v>33</v>
      </c>
      <c r="I93" s="66" t="s">
        <v>323</v>
      </c>
      <c r="J93" s="66" t="s">
        <v>459</v>
      </c>
      <c r="K93" s="66" t="s">
        <v>460</v>
      </c>
      <c r="L93" s="66" t="s">
        <v>461</v>
      </c>
      <c r="M93" s="68">
        <v>1</v>
      </c>
      <c r="N93" s="68">
        <v>0.25</v>
      </c>
      <c r="O93" s="66"/>
      <c r="P93" s="50">
        <v>0</v>
      </c>
      <c r="Q93" s="68">
        <v>0.25</v>
      </c>
      <c r="R93" s="66"/>
      <c r="S93" s="50">
        <v>0</v>
      </c>
      <c r="T93" s="68">
        <v>0.5</v>
      </c>
      <c r="U93" s="50">
        <v>1</v>
      </c>
      <c r="V93" s="68">
        <v>0.25</v>
      </c>
      <c r="W93" s="66"/>
      <c r="X93" s="50">
        <v>0</v>
      </c>
      <c r="Y93" s="180">
        <v>0.25</v>
      </c>
      <c r="Z93" s="161"/>
      <c r="AA93" s="1"/>
      <c r="AB93" s="15"/>
      <c r="AC93" s="15"/>
      <c r="AD93" s="15"/>
      <c r="AE93" s="15"/>
      <c r="AF93" s="15"/>
      <c r="AG93" s="15"/>
      <c r="AH93" s="15"/>
      <c r="AI93" s="15"/>
      <c r="AJ93" s="3">
        <f t="shared" si="67"/>
        <v>0</v>
      </c>
      <c r="AK93" s="3">
        <f t="shared" si="68"/>
        <v>0</v>
      </c>
      <c r="AL93" s="3">
        <f t="shared" si="69"/>
        <v>0</v>
      </c>
      <c r="AM93" s="4">
        <f t="shared" si="70"/>
        <v>0</v>
      </c>
    </row>
    <row r="94" spans="1:85" ht="33.75" customHeight="1" thickBot="1" x14ac:dyDescent="0.25">
      <c r="A94" s="179" t="s">
        <v>124</v>
      </c>
      <c r="B94" s="52" t="s">
        <v>444</v>
      </c>
      <c r="C94" s="52" t="s">
        <v>462</v>
      </c>
      <c r="D94" s="67">
        <v>43101</v>
      </c>
      <c r="E94" s="67">
        <v>43465</v>
      </c>
      <c r="F94" s="52" t="s">
        <v>458</v>
      </c>
      <c r="G94" s="66" t="s">
        <v>32</v>
      </c>
      <c r="H94" s="66" t="s">
        <v>33</v>
      </c>
      <c r="I94" s="66" t="s">
        <v>440</v>
      </c>
      <c r="J94" s="66" t="s">
        <v>463</v>
      </c>
      <c r="K94" s="66" t="s">
        <v>464</v>
      </c>
      <c r="L94" s="66" t="s">
        <v>461</v>
      </c>
      <c r="M94" s="66" t="s">
        <v>465</v>
      </c>
      <c r="N94" s="68">
        <v>0.25</v>
      </c>
      <c r="O94" s="66"/>
      <c r="P94" s="50">
        <v>0</v>
      </c>
      <c r="Q94" s="68">
        <v>0.25</v>
      </c>
      <c r="R94" s="66"/>
      <c r="S94" s="50">
        <v>0</v>
      </c>
      <c r="T94" s="68">
        <v>0.5</v>
      </c>
      <c r="U94" s="50">
        <v>1</v>
      </c>
      <c r="V94" s="68">
        <v>0.25</v>
      </c>
      <c r="W94" s="68"/>
      <c r="X94" s="50">
        <v>0</v>
      </c>
      <c r="Y94" s="180">
        <v>0.25</v>
      </c>
      <c r="Z94" s="161"/>
      <c r="AA94" s="1"/>
      <c r="AB94" s="15"/>
      <c r="AC94" s="15"/>
      <c r="AD94" s="15"/>
      <c r="AE94" s="15"/>
      <c r="AF94" s="15"/>
      <c r="AG94" s="15"/>
      <c r="AH94" s="15"/>
      <c r="AI94" s="15"/>
      <c r="AJ94" s="3"/>
      <c r="AK94" s="3"/>
      <c r="AL94" s="3"/>
      <c r="AM94" s="4"/>
    </row>
    <row r="95" spans="1:85" ht="33.75" customHeight="1" thickBot="1" x14ac:dyDescent="0.25">
      <c r="A95" s="182" t="s">
        <v>13</v>
      </c>
      <c r="B95" s="113" t="s">
        <v>56</v>
      </c>
      <c r="C95" s="113" t="s">
        <v>57</v>
      </c>
      <c r="D95" s="48">
        <v>43101</v>
      </c>
      <c r="E95" s="48">
        <v>43464</v>
      </c>
      <c r="F95" s="113" t="s">
        <v>58</v>
      </c>
      <c r="G95" s="106" t="s">
        <v>14</v>
      </c>
      <c r="H95" s="106" t="s">
        <v>54</v>
      </c>
      <c r="I95" s="113" t="s">
        <v>469</v>
      </c>
      <c r="J95" s="113" t="s">
        <v>470</v>
      </c>
      <c r="K95" s="106" t="s">
        <v>58</v>
      </c>
      <c r="L95" s="106" t="s">
        <v>58</v>
      </c>
      <c r="M95" s="106">
        <v>18</v>
      </c>
      <c r="N95" s="106" t="s">
        <v>284</v>
      </c>
      <c r="O95" s="106"/>
      <c r="P95" s="156" t="e">
        <v>#DIV/0!</v>
      </c>
      <c r="Q95" s="106">
        <v>18</v>
      </c>
      <c r="R95" s="106"/>
      <c r="S95" s="110">
        <v>1</v>
      </c>
      <c r="T95" s="106">
        <v>0</v>
      </c>
      <c r="U95" s="108">
        <v>0</v>
      </c>
      <c r="V95" s="106"/>
      <c r="W95" s="106"/>
      <c r="X95" s="108">
        <v>1</v>
      </c>
      <c r="Y95" s="183"/>
      <c r="Z95" s="164"/>
      <c r="AA95" s="94" t="e">
        <v>#DIV/0!</v>
      </c>
      <c r="AB95" s="93"/>
      <c r="AC95" s="95"/>
      <c r="AD95" s="93"/>
      <c r="AE95" s="95"/>
      <c r="AF95" s="95"/>
      <c r="AG95" s="95"/>
      <c r="AH95" s="93"/>
      <c r="AI95" s="95"/>
      <c r="AJ95" s="98">
        <v>0</v>
      </c>
      <c r="AK95" s="98">
        <v>0</v>
      </c>
      <c r="AL95" s="98">
        <v>5.5555555555555552E-2</v>
      </c>
      <c r="AM95" s="99">
        <v>0</v>
      </c>
    </row>
    <row r="96" spans="1:85" ht="60.75" thickBot="1" x14ac:dyDescent="0.25">
      <c r="A96" s="182" t="s">
        <v>13</v>
      </c>
      <c r="B96" s="113" t="s">
        <v>62</v>
      </c>
      <c r="C96" s="113" t="s">
        <v>63</v>
      </c>
      <c r="D96" s="48">
        <v>43101</v>
      </c>
      <c r="E96" s="48">
        <v>43464</v>
      </c>
      <c r="F96" s="113" t="s">
        <v>64</v>
      </c>
      <c r="G96" s="106" t="s">
        <v>14</v>
      </c>
      <c r="H96" s="106" t="s">
        <v>65</v>
      </c>
      <c r="I96" s="113" t="s">
        <v>237</v>
      </c>
      <c r="J96" s="113" t="s">
        <v>471</v>
      </c>
      <c r="K96" s="106" t="s">
        <v>66</v>
      </c>
      <c r="L96" s="106" t="s">
        <v>67</v>
      </c>
      <c r="M96" s="106">
        <v>3</v>
      </c>
      <c r="N96" s="106" t="s">
        <v>284</v>
      </c>
      <c r="O96" s="106"/>
      <c r="P96" s="156" t="e">
        <v>#DIV/0!</v>
      </c>
      <c r="Q96" s="106">
        <v>1</v>
      </c>
      <c r="R96" s="106"/>
      <c r="S96" s="110">
        <v>1</v>
      </c>
      <c r="T96" s="106">
        <v>0</v>
      </c>
      <c r="U96" s="108">
        <v>0</v>
      </c>
      <c r="V96" s="106">
        <v>1</v>
      </c>
      <c r="W96" s="106"/>
      <c r="X96" s="108">
        <v>1</v>
      </c>
      <c r="Y96" s="183">
        <v>1</v>
      </c>
      <c r="Z96" s="164"/>
      <c r="AA96" s="94">
        <v>0</v>
      </c>
      <c r="AB96" s="93"/>
      <c r="AC96" s="95"/>
      <c r="AD96" s="93"/>
      <c r="AE96" s="95"/>
      <c r="AF96" s="93"/>
      <c r="AG96" s="95"/>
      <c r="AH96" s="93"/>
      <c r="AI96" s="95"/>
      <c r="AJ96" s="98">
        <v>0</v>
      </c>
      <c r="AK96" s="98">
        <v>0</v>
      </c>
      <c r="AL96" s="98">
        <v>0.33333333333333331</v>
      </c>
      <c r="AM96" s="99">
        <v>0</v>
      </c>
    </row>
    <row r="97" spans="1:39" ht="72.75" thickBot="1" x14ac:dyDescent="0.25">
      <c r="A97" s="182" t="s">
        <v>13</v>
      </c>
      <c r="B97" s="113" t="s">
        <v>62</v>
      </c>
      <c r="C97" s="113" t="s">
        <v>70</v>
      </c>
      <c r="D97" s="48">
        <v>43101</v>
      </c>
      <c r="E97" s="48">
        <v>43464</v>
      </c>
      <c r="F97" s="113" t="s">
        <v>71</v>
      </c>
      <c r="G97" s="106" t="s">
        <v>14</v>
      </c>
      <c r="H97" s="106" t="s">
        <v>65</v>
      </c>
      <c r="I97" s="113" t="s">
        <v>237</v>
      </c>
      <c r="J97" s="113" t="s">
        <v>472</v>
      </c>
      <c r="K97" s="106" t="s">
        <v>72</v>
      </c>
      <c r="L97" s="106" t="s">
        <v>73</v>
      </c>
      <c r="M97" s="106">
        <v>1</v>
      </c>
      <c r="N97" s="106" t="s">
        <v>284</v>
      </c>
      <c r="O97" s="106"/>
      <c r="P97" s="156" t="e">
        <v>#DIV/0!</v>
      </c>
      <c r="Q97" s="106" t="s">
        <v>284</v>
      </c>
      <c r="R97" s="106"/>
      <c r="S97" s="110">
        <v>1</v>
      </c>
      <c r="T97" s="106">
        <v>0</v>
      </c>
      <c r="U97" s="108" t="e">
        <v>#DIV/0!</v>
      </c>
      <c r="V97" s="106" t="s">
        <v>284</v>
      </c>
      <c r="W97" s="106"/>
      <c r="X97" s="108">
        <v>1</v>
      </c>
      <c r="Y97" s="183">
        <v>1</v>
      </c>
      <c r="Z97" s="164"/>
      <c r="AA97" s="94">
        <v>0</v>
      </c>
      <c r="AB97" s="93"/>
      <c r="AC97" s="95"/>
      <c r="AD97" s="93"/>
      <c r="AE97" s="95"/>
      <c r="AF97" s="96"/>
      <c r="AG97" s="96"/>
      <c r="AH97" s="93"/>
      <c r="AI97" s="95"/>
      <c r="AJ97" s="98">
        <v>0</v>
      </c>
      <c r="AK97" s="98">
        <v>0</v>
      </c>
      <c r="AL97" s="98">
        <v>1</v>
      </c>
      <c r="AM97" s="99">
        <v>0</v>
      </c>
    </row>
    <row r="98" spans="1:39" ht="144.75" thickBot="1" x14ac:dyDescent="0.25">
      <c r="A98" s="104" t="s">
        <v>124</v>
      </c>
      <c r="B98" s="113" t="s">
        <v>154</v>
      </c>
      <c r="C98" s="115" t="s">
        <v>202</v>
      </c>
      <c r="D98" s="48">
        <v>43101</v>
      </c>
      <c r="E98" s="48">
        <v>43464</v>
      </c>
      <c r="F98" s="113" t="s">
        <v>203</v>
      </c>
      <c r="G98" s="106" t="s">
        <v>14</v>
      </c>
      <c r="H98" s="106" t="s">
        <v>65</v>
      </c>
      <c r="I98" s="106" t="s">
        <v>237</v>
      </c>
      <c r="J98" s="106" t="s">
        <v>473</v>
      </c>
      <c r="K98" s="106" t="s">
        <v>200</v>
      </c>
      <c r="L98" s="106" t="s">
        <v>201</v>
      </c>
      <c r="M98" s="106">
        <v>100</v>
      </c>
      <c r="N98" s="157">
        <v>25</v>
      </c>
      <c r="O98" s="106"/>
      <c r="P98" s="110">
        <v>0</v>
      </c>
      <c r="Q98" s="158">
        <v>25</v>
      </c>
      <c r="R98" s="106"/>
      <c r="S98" s="108">
        <v>0</v>
      </c>
      <c r="T98" s="106">
        <v>0</v>
      </c>
      <c r="U98" s="108">
        <v>0</v>
      </c>
      <c r="V98" s="106">
        <v>25</v>
      </c>
      <c r="W98" s="106"/>
      <c r="X98" s="108">
        <v>1</v>
      </c>
      <c r="Y98" s="183">
        <v>25</v>
      </c>
      <c r="Z98" s="164"/>
      <c r="AA98" s="94">
        <v>0</v>
      </c>
      <c r="AB98" s="93"/>
      <c r="AC98" s="95"/>
      <c r="AD98" s="93"/>
      <c r="AE98" s="95"/>
      <c r="AF98" s="93"/>
      <c r="AG98" s="95"/>
      <c r="AH98" s="96"/>
      <c r="AI98" s="100"/>
      <c r="AJ98" s="98">
        <v>0</v>
      </c>
      <c r="AK98" s="98">
        <v>0</v>
      </c>
      <c r="AL98" s="98">
        <v>0.01</v>
      </c>
      <c r="AM98" s="99">
        <v>0</v>
      </c>
    </row>
    <row r="99" spans="1:39" ht="84.75" thickBot="1" x14ac:dyDescent="0.25">
      <c r="A99" s="104" t="s">
        <v>124</v>
      </c>
      <c r="B99" s="113" t="s">
        <v>134</v>
      </c>
      <c r="C99" s="113" t="s">
        <v>204</v>
      </c>
      <c r="D99" s="48">
        <v>43101</v>
      </c>
      <c r="E99" s="48">
        <v>43464</v>
      </c>
      <c r="F99" s="159" t="s">
        <v>203</v>
      </c>
      <c r="G99" s="160" t="s">
        <v>14</v>
      </c>
      <c r="H99" s="106" t="s">
        <v>325</v>
      </c>
      <c r="I99" s="160" t="s">
        <v>237</v>
      </c>
      <c r="J99" s="113" t="s">
        <v>471</v>
      </c>
      <c r="K99" s="160" t="s">
        <v>200</v>
      </c>
      <c r="L99" s="160" t="s">
        <v>201</v>
      </c>
      <c r="M99" s="106">
        <v>2</v>
      </c>
      <c r="N99" s="106" t="s">
        <v>284</v>
      </c>
      <c r="O99" s="108"/>
      <c r="P99" s="105"/>
      <c r="Q99" s="106">
        <v>1</v>
      </c>
      <c r="R99" s="106"/>
      <c r="S99" s="106"/>
      <c r="T99" s="106">
        <v>0</v>
      </c>
      <c r="U99" s="108">
        <v>0</v>
      </c>
      <c r="V99" s="106" t="s">
        <v>284</v>
      </c>
      <c r="W99" s="86"/>
      <c r="X99" s="86"/>
      <c r="Y99" s="183">
        <v>1</v>
      </c>
      <c r="Z99" s="164"/>
      <c r="AA99" s="97"/>
      <c r="AB99" s="101"/>
      <c r="AC99" s="101"/>
      <c r="AD99" s="101"/>
      <c r="AE99" s="101"/>
      <c r="AF99" s="101"/>
      <c r="AG99" s="101"/>
      <c r="AH99" s="101"/>
      <c r="AI99" s="101"/>
      <c r="AJ99" s="102">
        <v>0</v>
      </c>
      <c r="AK99" s="102">
        <v>0</v>
      </c>
      <c r="AL99" s="102">
        <v>0</v>
      </c>
      <c r="AM99" s="103">
        <v>0</v>
      </c>
    </row>
    <row r="100" spans="1:39" ht="276" x14ac:dyDescent="0.2">
      <c r="A100" s="80" t="s">
        <v>111</v>
      </c>
      <c r="B100" s="87" t="s">
        <v>483</v>
      </c>
      <c r="C100" s="82" t="s">
        <v>556</v>
      </c>
      <c r="D100" s="83">
        <v>43101</v>
      </c>
      <c r="E100" s="83">
        <v>43465</v>
      </c>
      <c r="F100" s="87" t="s">
        <v>484</v>
      </c>
      <c r="G100" s="84" t="s">
        <v>74</v>
      </c>
      <c r="H100" s="84" t="s">
        <v>485</v>
      </c>
      <c r="I100" s="81" t="s">
        <v>486</v>
      </c>
      <c r="J100" s="81" t="s">
        <v>487</v>
      </c>
      <c r="K100" s="81" t="s">
        <v>488</v>
      </c>
      <c r="L100" s="84" t="s">
        <v>489</v>
      </c>
      <c r="M100" s="90">
        <f>+M101+M102+M103+M104+M105+M106+M107+M108+M109+M110+M111</f>
        <v>1046</v>
      </c>
      <c r="N100" s="84">
        <v>324</v>
      </c>
      <c r="O100" s="84"/>
      <c r="P100" s="85"/>
      <c r="Q100" s="84">
        <v>371</v>
      </c>
      <c r="R100" s="84"/>
      <c r="S100" s="85"/>
      <c r="T100" s="86"/>
      <c r="U100" s="86"/>
      <c r="V100" s="84">
        <v>146</v>
      </c>
      <c r="W100" s="84"/>
      <c r="X100" s="85"/>
      <c r="Y100" s="89">
        <v>205</v>
      </c>
      <c r="Z100" s="165"/>
      <c r="AA100" s="78" t="s">
        <v>284</v>
      </c>
      <c r="AB100" s="15"/>
      <c r="AC100" s="15"/>
      <c r="AD100" s="15"/>
      <c r="AE100" s="15"/>
      <c r="AF100" s="15"/>
      <c r="AG100" s="15"/>
      <c r="AH100" s="15"/>
      <c r="AI100" s="15"/>
      <c r="AJ100" s="15"/>
      <c r="AK100" s="15"/>
      <c r="AL100" s="15"/>
      <c r="AM100" s="15"/>
    </row>
    <row r="101" spans="1:39" ht="72" x14ac:dyDescent="0.2">
      <c r="A101" s="80" t="s">
        <v>111</v>
      </c>
      <c r="B101" s="87" t="s">
        <v>490</v>
      </c>
      <c r="C101" s="87" t="s">
        <v>491</v>
      </c>
      <c r="D101" s="83">
        <v>43160</v>
      </c>
      <c r="E101" s="83">
        <v>43465</v>
      </c>
      <c r="F101" s="119" t="s">
        <v>492</v>
      </c>
      <c r="G101" s="84" t="s">
        <v>74</v>
      </c>
      <c r="H101" s="84" t="s">
        <v>485</v>
      </c>
      <c r="I101" s="81" t="s">
        <v>493</v>
      </c>
      <c r="J101" s="81" t="s">
        <v>494</v>
      </c>
      <c r="K101" s="88" t="s">
        <v>495</v>
      </c>
      <c r="L101" s="88" t="s">
        <v>496</v>
      </c>
      <c r="M101" s="84">
        <v>30</v>
      </c>
      <c r="N101" s="84">
        <v>3</v>
      </c>
      <c r="O101" s="84"/>
      <c r="P101" s="85"/>
      <c r="Q101" s="84">
        <v>7</v>
      </c>
      <c r="R101" s="90"/>
      <c r="S101" s="91"/>
      <c r="T101" s="86"/>
      <c r="U101" s="86"/>
      <c r="V101" s="84">
        <v>10</v>
      </c>
      <c r="W101" s="84"/>
      <c r="X101" s="152"/>
      <c r="Y101" s="89">
        <v>10</v>
      </c>
      <c r="Z101" s="165"/>
      <c r="AA101" s="76"/>
      <c r="AB101" s="15"/>
      <c r="AC101" s="15"/>
      <c r="AD101" s="15"/>
      <c r="AE101" s="15"/>
      <c r="AF101" s="15"/>
      <c r="AG101" s="15"/>
      <c r="AH101" s="15"/>
      <c r="AI101" s="15"/>
      <c r="AJ101" s="15"/>
      <c r="AK101" s="15"/>
      <c r="AL101" s="15"/>
      <c r="AM101" s="15"/>
    </row>
    <row r="102" spans="1:39" ht="180" x14ac:dyDescent="0.2">
      <c r="A102" s="80" t="s">
        <v>111</v>
      </c>
      <c r="B102" s="87" t="s">
        <v>497</v>
      </c>
      <c r="C102" s="87" t="s">
        <v>498</v>
      </c>
      <c r="D102" s="83">
        <v>43122</v>
      </c>
      <c r="E102" s="83">
        <v>43465</v>
      </c>
      <c r="F102" s="119" t="s">
        <v>555</v>
      </c>
      <c r="G102" s="84" t="s">
        <v>74</v>
      </c>
      <c r="H102" s="84" t="s">
        <v>485</v>
      </c>
      <c r="I102" s="81" t="s">
        <v>486</v>
      </c>
      <c r="J102" s="81" t="s">
        <v>499</v>
      </c>
      <c r="K102" s="88" t="s">
        <v>500</v>
      </c>
      <c r="L102" s="88" t="s">
        <v>501</v>
      </c>
      <c r="M102" s="84">
        <v>112</v>
      </c>
      <c r="N102" s="84" t="s">
        <v>502</v>
      </c>
      <c r="O102" s="84"/>
      <c r="P102" s="85"/>
      <c r="Q102" s="84" t="s">
        <v>503</v>
      </c>
      <c r="R102" s="90"/>
      <c r="S102" s="91"/>
      <c r="T102" s="86"/>
      <c r="U102" s="86"/>
      <c r="V102" s="84" t="s">
        <v>504</v>
      </c>
      <c r="W102" s="84"/>
      <c r="X102" s="152"/>
      <c r="Y102" s="89" t="s">
        <v>505</v>
      </c>
      <c r="Z102" s="165"/>
      <c r="AA102" s="77"/>
      <c r="AB102" s="15"/>
      <c r="AC102" s="15"/>
      <c r="AD102" s="15"/>
      <c r="AE102" s="15"/>
      <c r="AF102" s="15"/>
      <c r="AG102" s="15"/>
      <c r="AH102" s="15"/>
      <c r="AI102" s="15"/>
      <c r="AJ102" s="15"/>
      <c r="AK102" s="15"/>
      <c r="AL102" s="15"/>
      <c r="AM102" s="15"/>
    </row>
    <row r="103" spans="1:39" ht="72" x14ac:dyDescent="0.2">
      <c r="A103" s="80" t="s">
        <v>111</v>
      </c>
      <c r="B103" s="87" t="s">
        <v>497</v>
      </c>
      <c r="C103" s="92" t="s">
        <v>506</v>
      </c>
      <c r="D103" s="83">
        <v>43132</v>
      </c>
      <c r="E103" s="83">
        <v>43465</v>
      </c>
      <c r="F103" s="119" t="s">
        <v>507</v>
      </c>
      <c r="G103" s="84" t="s">
        <v>74</v>
      </c>
      <c r="H103" s="84" t="s">
        <v>485</v>
      </c>
      <c r="I103" s="81" t="s">
        <v>493</v>
      </c>
      <c r="J103" s="81" t="s">
        <v>494</v>
      </c>
      <c r="K103" s="88" t="s">
        <v>508</v>
      </c>
      <c r="L103" s="88" t="s">
        <v>501</v>
      </c>
      <c r="M103" s="84">
        <v>20</v>
      </c>
      <c r="N103" s="84">
        <v>2</v>
      </c>
      <c r="O103" s="84"/>
      <c r="P103" s="85"/>
      <c r="Q103" s="84">
        <v>4</v>
      </c>
      <c r="R103" s="90"/>
      <c r="S103" s="91"/>
      <c r="T103" s="86"/>
      <c r="U103" s="86"/>
      <c r="V103" s="84">
        <v>7</v>
      </c>
      <c r="W103" s="84"/>
      <c r="X103" s="152"/>
      <c r="Y103" s="89">
        <v>7</v>
      </c>
      <c r="Z103" s="165"/>
      <c r="AA103" s="76"/>
      <c r="AB103" s="15"/>
      <c r="AC103" s="15"/>
      <c r="AD103" s="15"/>
      <c r="AE103" s="15"/>
      <c r="AF103" s="15"/>
      <c r="AG103" s="15"/>
      <c r="AH103" s="15"/>
      <c r="AI103" s="15"/>
      <c r="AJ103" s="15"/>
      <c r="AK103" s="15"/>
      <c r="AL103" s="15"/>
      <c r="AM103" s="15"/>
    </row>
    <row r="104" spans="1:39" ht="72" x14ac:dyDescent="0.2">
      <c r="A104" s="80" t="s">
        <v>111</v>
      </c>
      <c r="B104" s="87" t="s">
        <v>497</v>
      </c>
      <c r="C104" s="92" t="s">
        <v>509</v>
      </c>
      <c r="D104" s="83">
        <v>43132</v>
      </c>
      <c r="E104" s="83">
        <v>43465</v>
      </c>
      <c r="F104" s="119" t="s">
        <v>507</v>
      </c>
      <c r="G104" s="84" t="s">
        <v>74</v>
      </c>
      <c r="H104" s="84" t="s">
        <v>485</v>
      </c>
      <c r="I104" s="81" t="s">
        <v>486</v>
      </c>
      <c r="J104" s="81" t="s">
        <v>494</v>
      </c>
      <c r="K104" s="88" t="s">
        <v>508</v>
      </c>
      <c r="L104" s="88" t="s">
        <v>501</v>
      </c>
      <c r="M104" s="84">
        <v>9</v>
      </c>
      <c r="N104" s="84" t="s">
        <v>284</v>
      </c>
      <c r="O104" s="84"/>
      <c r="P104" s="85"/>
      <c r="Q104" s="84">
        <v>2</v>
      </c>
      <c r="R104" s="90"/>
      <c r="S104" s="91"/>
      <c r="T104" s="86"/>
      <c r="U104" s="86"/>
      <c r="V104" s="84" t="s">
        <v>284</v>
      </c>
      <c r="W104" s="84"/>
      <c r="X104" s="152"/>
      <c r="Y104" s="89">
        <v>7</v>
      </c>
      <c r="Z104" s="165"/>
      <c r="AA104" s="76"/>
      <c r="AB104" s="15"/>
      <c r="AC104" s="15"/>
      <c r="AD104" s="15"/>
      <c r="AE104" s="15"/>
      <c r="AF104" s="15"/>
      <c r="AG104" s="15"/>
      <c r="AH104" s="15"/>
      <c r="AI104" s="15"/>
      <c r="AJ104" s="15"/>
      <c r="AK104" s="15"/>
      <c r="AL104" s="15"/>
      <c r="AM104" s="15"/>
    </row>
    <row r="105" spans="1:39" ht="72" x14ac:dyDescent="0.2">
      <c r="A105" s="80" t="s">
        <v>111</v>
      </c>
      <c r="B105" s="87" t="s">
        <v>497</v>
      </c>
      <c r="C105" s="87" t="s">
        <v>557</v>
      </c>
      <c r="D105" s="83">
        <v>43101</v>
      </c>
      <c r="E105" s="83">
        <v>43465</v>
      </c>
      <c r="F105" s="119" t="s">
        <v>510</v>
      </c>
      <c r="G105" s="84" t="s">
        <v>74</v>
      </c>
      <c r="H105" s="84" t="s">
        <v>485</v>
      </c>
      <c r="I105" s="81" t="s">
        <v>493</v>
      </c>
      <c r="J105" s="81" t="s">
        <v>511</v>
      </c>
      <c r="K105" s="88" t="s">
        <v>512</v>
      </c>
      <c r="L105" s="88" t="s">
        <v>513</v>
      </c>
      <c r="M105" s="84">
        <v>136</v>
      </c>
      <c r="N105" s="84" t="s">
        <v>514</v>
      </c>
      <c r="O105" s="84"/>
      <c r="P105" s="85"/>
      <c r="Q105" s="84" t="s">
        <v>515</v>
      </c>
      <c r="R105" s="90"/>
      <c r="S105" s="91"/>
      <c r="T105" s="86"/>
      <c r="U105" s="86"/>
      <c r="V105" s="84" t="s">
        <v>514</v>
      </c>
      <c r="W105" s="84"/>
      <c r="X105" s="152"/>
      <c r="Y105" s="89" t="s">
        <v>514</v>
      </c>
      <c r="Z105" s="165"/>
      <c r="AA105" s="76"/>
      <c r="AB105" s="15"/>
      <c r="AC105" s="15"/>
      <c r="AD105" s="15"/>
      <c r="AE105" s="15"/>
      <c r="AF105" s="15"/>
      <c r="AG105" s="15"/>
      <c r="AH105" s="15"/>
      <c r="AI105" s="15"/>
      <c r="AJ105" s="15"/>
      <c r="AK105" s="15"/>
      <c r="AL105" s="15"/>
      <c r="AM105" s="15"/>
    </row>
    <row r="106" spans="1:39" ht="144" x14ac:dyDescent="0.2">
      <c r="A106" s="80" t="s">
        <v>111</v>
      </c>
      <c r="B106" s="87" t="s">
        <v>497</v>
      </c>
      <c r="C106" s="87" t="s">
        <v>558</v>
      </c>
      <c r="D106" s="83">
        <v>43101</v>
      </c>
      <c r="E106" s="83">
        <v>43465</v>
      </c>
      <c r="F106" s="119" t="s">
        <v>516</v>
      </c>
      <c r="G106" s="84" t="s">
        <v>74</v>
      </c>
      <c r="H106" s="84" t="s">
        <v>485</v>
      </c>
      <c r="I106" s="81" t="s">
        <v>486</v>
      </c>
      <c r="J106" s="81" t="s">
        <v>517</v>
      </c>
      <c r="K106" s="88" t="s">
        <v>508</v>
      </c>
      <c r="L106" s="88" t="s">
        <v>518</v>
      </c>
      <c r="M106" s="84">
        <f>497+11</f>
        <v>508</v>
      </c>
      <c r="N106" s="84" t="s">
        <v>519</v>
      </c>
      <c r="O106" s="84"/>
      <c r="P106" s="85"/>
      <c r="Q106" s="84" t="s">
        <v>520</v>
      </c>
      <c r="R106" s="90"/>
      <c r="S106" s="91"/>
      <c r="T106" s="86"/>
      <c r="U106" s="86"/>
      <c r="V106" s="84" t="s">
        <v>521</v>
      </c>
      <c r="W106" s="84"/>
      <c r="X106" s="152"/>
      <c r="Y106" s="89" t="s">
        <v>520</v>
      </c>
      <c r="Z106" s="165"/>
      <c r="AA106" s="77"/>
      <c r="AB106" s="15"/>
      <c r="AC106" s="15"/>
      <c r="AD106" s="15"/>
      <c r="AE106" s="15"/>
      <c r="AF106" s="15"/>
      <c r="AG106" s="15"/>
      <c r="AH106" s="15"/>
      <c r="AI106" s="15"/>
      <c r="AJ106" s="15"/>
      <c r="AK106" s="15"/>
      <c r="AL106" s="15"/>
      <c r="AM106" s="15"/>
    </row>
    <row r="107" spans="1:39" ht="72" x14ac:dyDescent="0.2">
      <c r="A107" s="80" t="s">
        <v>111</v>
      </c>
      <c r="B107" s="87" t="s">
        <v>497</v>
      </c>
      <c r="C107" s="92" t="s">
        <v>522</v>
      </c>
      <c r="D107" s="83">
        <v>43136</v>
      </c>
      <c r="E107" s="83">
        <v>43465</v>
      </c>
      <c r="F107" s="119" t="s">
        <v>523</v>
      </c>
      <c r="G107" s="84" t="s">
        <v>74</v>
      </c>
      <c r="H107" s="84" t="s">
        <v>485</v>
      </c>
      <c r="I107" s="81" t="s">
        <v>493</v>
      </c>
      <c r="J107" s="81" t="s">
        <v>494</v>
      </c>
      <c r="K107" s="88" t="s">
        <v>524</v>
      </c>
      <c r="L107" s="88" t="s">
        <v>501</v>
      </c>
      <c r="M107" s="84">
        <v>6</v>
      </c>
      <c r="N107" s="84" t="s">
        <v>284</v>
      </c>
      <c r="O107" s="84"/>
      <c r="P107" s="85"/>
      <c r="Q107" s="84">
        <v>2</v>
      </c>
      <c r="R107" s="90"/>
      <c r="S107" s="91"/>
      <c r="T107" s="86"/>
      <c r="U107" s="86"/>
      <c r="V107" s="84">
        <v>2</v>
      </c>
      <c r="W107" s="84"/>
      <c r="X107" s="152"/>
      <c r="Y107" s="89">
        <v>2</v>
      </c>
      <c r="Z107" s="165"/>
      <c r="AA107" s="76"/>
      <c r="AB107" s="15"/>
      <c r="AC107" s="15"/>
      <c r="AD107" s="15"/>
      <c r="AE107" s="15"/>
      <c r="AF107" s="15"/>
      <c r="AG107" s="15"/>
      <c r="AH107" s="15"/>
      <c r="AI107" s="15"/>
      <c r="AJ107" s="15"/>
      <c r="AK107" s="15"/>
      <c r="AL107" s="15"/>
      <c r="AM107" s="15"/>
    </row>
    <row r="108" spans="1:39" ht="120" x14ac:dyDescent="0.2">
      <c r="A108" s="80" t="s">
        <v>111</v>
      </c>
      <c r="B108" s="87" t="s">
        <v>525</v>
      </c>
      <c r="C108" s="87" t="s">
        <v>559</v>
      </c>
      <c r="D108" s="83">
        <v>43101</v>
      </c>
      <c r="E108" s="83">
        <v>43465</v>
      </c>
      <c r="F108" s="87" t="s">
        <v>526</v>
      </c>
      <c r="G108" s="84" t="s">
        <v>74</v>
      </c>
      <c r="H108" s="84" t="s">
        <v>485</v>
      </c>
      <c r="I108" s="81" t="s">
        <v>493</v>
      </c>
      <c r="J108" s="81" t="s">
        <v>527</v>
      </c>
      <c r="K108" s="84" t="s">
        <v>528</v>
      </c>
      <c r="L108" s="84" t="s">
        <v>529</v>
      </c>
      <c r="M108" s="84">
        <v>184</v>
      </c>
      <c r="N108" s="84" t="s">
        <v>530</v>
      </c>
      <c r="O108" s="84"/>
      <c r="P108" s="85"/>
      <c r="Q108" s="84" t="s">
        <v>531</v>
      </c>
      <c r="R108" s="84"/>
      <c r="S108" s="85"/>
      <c r="T108" s="86"/>
      <c r="U108" s="86"/>
      <c r="V108" s="84" t="s">
        <v>532</v>
      </c>
      <c r="W108" s="84"/>
      <c r="X108" s="85"/>
      <c r="Y108" s="89" t="s">
        <v>533</v>
      </c>
      <c r="Z108" s="165"/>
      <c r="AA108" s="76"/>
      <c r="AB108" s="15"/>
      <c r="AC108" s="15"/>
      <c r="AD108" s="15"/>
      <c r="AE108" s="15"/>
      <c r="AF108" s="15"/>
      <c r="AG108" s="15"/>
      <c r="AH108" s="15"/>
      <c r="AI108" s="15"/>
      <c r="AJ108" s="15"/>
      <c r="AK108" s="15"/>
      <c r="AL108" s="15"/>
      <c r="AM108" s="15"/>
    </row>
    <row r="109" spans="1:39" ht="180" x14ac:dyDescent="0.2">
      <c r="A109" s="80" t="s">
        <v>124</v>
      </c>
      <c r="B109" s="87" t="s">
        <v>534</v>
      </c>
      <c r="C109" s="82" t="s">
        <v>560</v>
      </c>
      <c r="D109" s="83">
        <v>43101</v>
      </c>
      <c r="E109" s="83">
        <v>43465</v>
      </c>
      <c r="F109" s="87" t="s">
        <v>535</v>
      </c>
      <c r="G109" s="84" t="s">
        <v>74</v>
      </c>
      <c r="H109" s="84" t="s">
        <v>485</v>
      </c>
      <c r="I109" s="81" t="s">
        <v>493</v>
      </c>
      <c r="J109" s="81" t="s">
        <v>536</v>
      </c>
      <c r="K109" s="84" t="s">
        <v>200</v>
      </c>
      <c r="L109" s="84" t="s">
        <v>201</v>
      </c>
      <c r="M109" s="84">
        <v>4</v>
      </c>
      <c r="N109" s="151" t="s">
        <v>537</v>
      </c>
      <c r="O109" s="84"/>
      <c r="P109" s="85"/>
      <c r="Q109" s="84" t="s">
        <v>538</v>
      </c>
      <c r="R109" s="84"/>
      <c r="S109" s="152"/>
      <c r="T109" s="86"/>
      <c r="U109" s="86"/>
      <c r="V109" s="84" t="s">
        <v>539</v>
      </c>
      <c r="W109" s="84"/>
      <c r="X109" s="152"/>
      <c r="Y109" s="89" t="s">
        <v>538</v>
      </c>
      <c r="Z109" s="165"/>
      <c r="AA109" s="153"/>
      <c r="AB109" s="15"/>
      <c r="AC109" s="15"/>
      <c r="AD109" s="15"/>
      <c r="AE109" s="15"/>
      <c r="AF109" s="15"/>
      <c r="AG109" s="15"/>
      <c r="AH109" s="15"/>
      <c r="AI109" s="15"/>
      <c r="AJ109" s="15"/>
      <c r="AK109" s="15"/>
      <c r="AL109" s="15"/>
      <c r="AM109" s="15"/>
    </row>
    <row r="110" spans="1:39" ht="84" x14ac:dyDescent="0.2">
      <c r="A110" s="80" t="s">
        <v>124</v>
      </c>
      <c r="B110" s="87" t="s">
        <v>540</v>
      </c>
      <c r="C110" s="87" t="s">
        <v>561</v>
      </c>
      <c r="D110" s="83">
        <v>43101</v>
      </c>
      <c r="E110" s="83">
        <v>43465</v>
      </c>
      <c r="F110" s="87" t="s">
        <v>541</v>
      </c>
      <c r="G110" s="84" t="s">
        <v>74</v>
      </c>
      <c r="H110" s="84" t="s">
        <v>485</v>
      </c>
      <c r="I110" s="84" t="s">
        <v>542</v>
      </c>
      <c r="J110" s="84" t="s">
        <v>517</v>
      </c>
      <c r="K110" s="84" t="s">
        <v>200</v>
      </c>
      <c r="L110" s="84" t="s">
        <v>201</v>
      </c>
      <c r="M110" s="84">
        <v>21</v>
      </c>
      <c r="N110" s="84" t="s">
        <v>543</v>
      </c>
      <c r="O110" s="84"/>
      <c r="P110" s="84"/>
      <c r="Q110" s="84" t="s">
        <v>544</v>
      </c>
      <c r="R110" s="84"/>
      <c r="S110" s="85"/>
      <c r="T110" s="86"/>
      <c r="U110" s="86"/>
      <c r="V110" s="84" t="s">
        <v>545</v>
      </c>
      <c r="W110" s="84"/>
      <c r="X110" s="85"/>
      <c r="Y110" s="89" t="s">
        <v>546</v>
      </c>
      <c r="Z110" s="165"/>
      <c r="AA110" s="76"/>
      <c r="AB110" s="15"/>
      <c r="AC110" s="15"/>
      <c r="AD110" s="15"/>
      <c r="AE110" s="15"/>
      <c r="AF110" s="15"/>
      <c r="AG110" s="15"/>
      <c r="AH110" s="15"/>
      <c r="AI110" s="15"/>
      <c r="AJ110" s="15"/>
      <c r="AK110" s="15"/>
      <c r="AL110" s="15"/>
      <c r="AM110" s="15"/>
    </row>
    <row r="111" spans="1:39" ht="216" x14ac:dyDescent="0.2">
      <c r="A111" s="80" t="s">
        <v>111</v>
      </c>
      <c r="B111" s="87" t="s">
        <v>547</v>
      </c>
      <c r="C111" s="82" t="s">
        <v>562</v>
      </c>
      <c r="D111" s="83">
        <v>43101</v>
      </c>
      <c r="E111" s="83">
        <v>43465</v>
      </c>
      <c r="F111" s="87" t="s">
        <v>548</v>
      </c>
      <c r="G111" s="84" t="s">
        <v>74</v>
      </c>
      <c r="H111" s="84" t="s">
        <v>485</v>
      </c>
      <c r="I111" s="81" t="s">
        <v>493</v>
      </c>
      <c r="J111" s="81" t="s">
        <v>549</v>
      </c>
      <c r="K111" s="84" t="s">
        <v>550</v>
      </c>
      <c r="L111" s="84" t="s">
        <v>551</v>
      </c>
      <c r="M111" s="90">
        <v>16</v>
      </c>
      <c r="N111" s="151" t="s">
        <v>552</v>
      </c>
      <c r="O111" s="84"/>
      <c r="P111" s="85"/>
      <c r="Q111" s="151" t="s">
        <v>553</v>
      </c>
      <c r="R111" s="84"/>
      <c r="S111" s="85"/>
      <c r="T111" s="86"/>
      <c r="U111" s="86"/>
      <c r="V111" s="151" t="s">
        <v>553</v>
      </c>
      <c r="W111" s="84"/>
      <c r="X111" s="91"/>
      <c r="Y111" s="184" t="s">
        <v>554</v>
      </c>
      <c r="Z111" s="165"/>
      <c r="AA111" s="76"/>
      <c r="AB111" s="15"/>
      <c r="AC111" s="15"/>
      <c r="AD111" s="15"/>
      <c r="AE111" s="15"/>
      <c r="AF111" s="15"/>
      <c r="AG111" s="15"/>
      <c r="AH111" s="15"/>
      <c r="AI111" s="15"/>
      <c r="AJ111" s="15"/>
      <c r="AK111" s="15"/>
      <c r="AL111" s="15"/>
      <c r="AM111" s="15"/>
    </row>
    <row r="112" spans="1:39" ht="108" x14ac:dyDescent="0.2">
      <c r="A112" s="104" t="s">
        <v>124</v>
      </c>
      <c r="B112" s="113" t="s">
        <v>144</v>
      </c>
      <c r="C112" s="113" t="s">
        <v>148</v>
      </c>
      <c r="D112" s="107">
        <v>43101</v>
      </c>
      <c r="E112" s="107">
        <v>43465</v>
      </c>
      <c r="F112" s="113" t="s">
        <v>474</v>
      </c>
      <c r="G112" s="106" t="s">
        <v>329</v>
      </c>
      <c r="H112" s="106" t="s">
        <v>318</v>
      </c>
      <c r="I112" s="1" t="s">
        <v>318</v>
      </c>
      <c r="J112" s="106" t="s">
        <v>222</v>
      </c>
      <c r="K112" s="106" t="s">
        <v>149</v>
      </c>
      <c r="L112" s="106" t="s">
        <v>150</v>
      </c>
      <c r="M112" s="106">
        <v>6000</v>
      </c>
      <c r="N112" s="106">
        <v>1500</v>
      </c>
      <c r="O112" s="106"/>
      <c r="P112" s="108">
        <v>0</v>
      </c>
      <c r="Q112" s="106">
        <v>1500</v>
      </c>
      <c r="R112" s="106"/>
      <c r="S112" s="108">
        <v>0</v>
      </c>
      <c r="T112" s="106">
        <v>0</v>
      </c>
      <c r="U112" s="108">
        <v>0</v>
      </c>
      <c r="V112" s="106">
        <v>1500</v>
      </c>
      <c r="W112" s="106"/>
      <c r="X112" s="108">
        <v>0</v>
      </c>
      <c r="Y112" s="183">
        <v>1500</v>
      </c>
      <c r="AA112" s="79"/>
      <c r="AB112" s="15"/>
      <c r="AC112" s="15"/>
      <c r="AD112" s="15"/>
      <c r="AE112" s="15"/>
      <c r="AF112" s="15"/>
      <c r="AG112" s="15"/>
      <c r="AH112" s="15"/>
      <c r="AI112" s="15"/>
      <c r="AJ112" s="15"/>
      <c r="AK112" s="15"/>
      <c r="AL112" s="15"/>
      <c r="AM112" s="15"/>
    </row>
    <row r="113" spans="1:39" ht="60" x14ac:dyDescent="0.2">
      <c r="A113" s="104" t="s">
        <v>124</v>
      </c>
      <c r="B113" s="113" t="s">
        <v>162</v>
      </c>
      <c r="C113" s="113" t="s">
        <v>163</v>
      </c>
      <c r="D113" s="107">
        <v>43101</v>
      </c>
      <c r="E113" s="107">
        <v>43465</v>
      </c>
      <c r="F113" s="113" t="s">
        <v>475</v>
      </c>
      <c r="G113" s="106" t="s">
        <v>329</v>
      </c>
      <c r="H113" s="106" t="s">
        <v>318</v>
      </c>
      <c r="I113" s="1" t="s">
        <v>318</v>
      </c>
      <c r="J113" s="106" t="s">
        <v>223</v>
      </c>
      <c r="K113" s="106" t="s">
        <v>164</v>
      </c>
      <c r="L113" s="106" t="s">
        <v>480</v>
      </c>
      <c r="M113" s="109">
        <v>4116</v>
      </c>
      <c r="N113" s="106">
        <v>1029</v>
      </c>
      <c r="O113" s="106"/>
      <c r="P113" s="108">
        <v>0</v>
      </c>
      <c r="Q113" s="106">
        <v>1029</v>
      </c>
      <c r="R113" s="106"/>
      <c r="S113" s="108">
        <v>0</v>
      </c>
      <c r="T113" s="106">
        <v>0</v>
      </c>
      <c r="U113" s="108">
        <v>0</v>
      </c>
      <c r="V113" s="106">
        <v>1029</v>
      </c>
      <c r="W113" s="106"/>
      <c r="X113" s="108">
        <v>0</v>
      </c>
      <c r="Y113" s="183">
        <v>1029</v>
      </c>
      <c r="Z113" s="161"/>
      <c r="AA113" s="1"/>
      <c r="AB113" s="15"/>
      <c r="AC113" s="15"/>
      <c r="AD113" s="15"/>
      <c r="AE113" s="15"/>
      <c r="AF113" s="15"/>
      <c r="AG113" s="15"/>
      <c r="AH113" s="15"/>
      <c r="AI113" s="15"/>
      <c r="AJ113" s="15"/>
      <c r="AK113" s="15"/>
      <c r="AL113" s="15"/>
      <c r="AM113" s="15"/>
    </row>
    <row r="114" spans="1:39" ht="60" x14ac:dyDescent="0.2">
      <c r="A114" s="104" t="s">
        <v>124</v>
      </c>
      <c r="B114" s="113" t="s">
        <v>162</v>
      </c>
      <c r="C114" s="113" t="s">
        <v>165</v>
      </c>
      <c r="D114" s="107">
        <v>43101</v>
      </c>
      <c r="E114" s="107">
        <v>43465</v>
      </c>
      <c r="F114" s="113" t="s">
        <v>476</v>
      </c>
      <c r="G114" s="106" t="s">
        <v>329</v>
      </c>
      <c r="H114" s="106" t="s">
        <v>318</v>
      </c>
      <c r="I114" s="1" t="s">
        <v>563</v>
      </c>
      <c r="J114" s="106" t="s">
        <v>224</v>
      </c>
      <c r="K114" s="106" t="s">
        <v>166</v>
      </c>
      <c r="L114" s="106" t="s">
        <v>481</v>
      </c>
      <c r="M114" s="106">
        <v>200</v>
      </c>
      <c r="N114" s="106">
        <v>50</v>
      </c>
      <c r="O114" s="106"/>
      <c r="P114" s="108">
        <v>0</v>
      </c>
      <c r="Q114" s="106">
        <v>50</v>
      </c>
      <c r="R114" s="106"/>
      <c r="S114" s="108">
        <v>0</v>
      </c>
      <c r="T114" s="106">
        <v>0</v>
      </c>
      <c r="U114" s="108">
        <v>0</v>
      </c>
      <c r="V114" s="106">
        <v>50</v>
      </c>
      <c r="W114" s="106"/>
      <c r="X114" s="108">
        <v>0</v>
      </c>
      <c r="Y114" s="183">
        <v>50</v>
      </c>
      <c r="Z114" s="161"/>
      <c r="AA114" s="1"/>
      <c r="AB114" s="15"/>
      <c r="AC114" s="15"/>
      <c r="AD114" s="15"/>
      <c r="AE114" s="15"/>
      <c r="AF114" s="15"/>
      <c r="AG114" s="15"/>
      <c r="AH114" s="15"/>
      <c r="AI114" s="15"/>
      <c r="AJ114" s="15"/>
      <c r="AK114" s="15"/>
      <c r="AL114" s="15"/>
      <c r="AM114" s="15"/>
    </row>
    <row r="115" spans="1:39" ht="48" x14ac:dyDescent="0.2">
      <c r="A115" s="104" t="s">
        <v>124</v>
      </c>
      <c r="B115" s="113" t="s">
        <v>162</v>
      </c>
      <c r="C115" s="113" t="s">
        <v>167</v>
      </c>
      <c r="D115" s="107">
        <v>43101</v>
      </c>
      <c r="E115" s="107">
        <v>43465</v>
      </c>
      <c r="F115" s="113" t="s">
        <v>477</v>
      </c>
      <c r="G115" s="106" t="s">
        <v>329</v>
      </c>
      <c r="H115" s="106" t="s">
        <v>318</v>
      </c>
      <c r="I115" s="1" t="s">
        <v>318</v>
      </c>
      <c r="J115" s="106" t="s">
        <v>225</v>
      </c>
      <c r="K115" s="106" t="s">
        <v>482</v>
      </c>
      <c r="L115" s="106" t="s">
        <v>168</v>
      </c>
      <c r="M115" s="106">
        <v>600</v>
      </c>
      <c r="N115" s="106">
        <v>150</v>
      </c>
      <c r="O115" s="106"/>
      <c r="P115" s="108">
        <v>0</v>
      </c>
      <c r="Q115" s="106">
        <v>150</v>
      </c>
      <c r="R115" s="106"/>
      <c r="S115" s="108">
        <v>0</v>
      </c>
      <c r="T115" s="106">
        <v>0</v>
      </c>
      <c r="U115" s="108">
        <v>0</v>
      </c>
      <c r="V115" s="106">
        <v>150</v>
      </c>
      <c r="W115" s="106"/>
      <c r="X115" s="108">
        <v>0</v>
      </c>
      <c r="Y115" s="183">
        <v>150</v>
      </c>
      <c r="Z115" s="161"/>
      <c r="AA115" s="1"/>
      <c r="AB115" s="15"/>
      <c r="AC115" s="15"/>
      <c r="AD115" s="15"/>
      <c r="AE115" s="15"/>
      <c r="AF115" s="15"/>
      <c r="AG115" s="15"/>
      <c r="AH115" s="15"/>
      <c r="AI115" s="15"/>
      <c r="AJ115" s="15"/>
      <c r="AK115" s="15"/>
      <c r="AL115" s="15"/>
      <c r="AM115" s="15"/>
    </row>
    <row r="116" spans="1:39" ht="48" x14ac:dyDescent="0.2">
      <c r="A116" s="104" t="s">
        <v>124</v>
      </c>
      <c r="B116" s="113" t="s">
        <v>162</v>
      </c>
      <c r="C116" s="113" t="s">
        <v>169</v>
      </c>
      <c r="D116" s="107">
        <v>43101</v>
      </c>
      <c r="E116" s="107">
        <v>43465</v>
      </c>
      <c r="F116" s="113" t="s">
        <v>478</v>
      </c>
      <c r="G116" s="106" t="s">
        <v>329</v>
      </c>
      <c r="H116" s="106" t="s">
        <v>318</v>
      </c>
      <c r="I116" s="1" t="s">
        <v>318</v>
      </c>
      <c r="J116" s="106" t="s">
        <v>293</v>
      </c>
      <c r="K116" s="106" t="s">
        <v>170</v>
      </c>
      <c r="L116" s="106" t="s">
        <v>171</v>
      </c>
      <c r="M116" s="106">
        <v>360</v>
      </c>
      <c r="N116" s="106">
        <v>90</v>
      </c>
      <c r="O116" s="106"/>
      <c r="P116" s="108">
        <v>0</v>
      </c>
      <c r="Q116" s="106">
        <v>90</v>
      </c>
      <c r="R116" s="106"/>
      <c r="S116" s="108">
        <v>0</v>
      </c>
      <c r="T116" s="106">
        <v>0</v>
      </c>
      <c r="U116" s="108"/>
      <c r="V116" s="106">
        <v>90</v>
      </c>
      <c r="W116" s="106"/>
      <c r="X116" s="108">
        <v>0</v>
      </c>
      <c r="Y116" s="183">
        <v>90</v>
      </c>
      <c r="Z116" s="161"/>
      <c r="AA116" s="1"/>
      <c r="AB116" s="15"/>
      <c r="AC116" s="15"/>
      <c r="AD116" s="15"/>
      <c r="AE116" s="15"/>
      <c r="AF116" s="15"/>
      <c r="AG116" s="15"/>
      <c r="AH116" s="15"/>
      <c r="AI116" s="15"/>
      <c r="AJ116" s="15"/>
      <c r="AK116" s="15"/>
      <c r="AL116" s="15"/>
      <c r="AM116" s="15"/>
    </row>
    <row r="117" spans="1:39" ht="24" x14ac:dyDescent="0.2">
      <c r="A117" s="104" t="s">
        <v>124</v>
      </c>
      <c r="B117" s="113" t="s">
        <v>162</v>
      </c>
      <c r="C117" s="113" t="s">
        <v>172</v>
      </c>
      <c r="D117" s="107">
        <v>43101</v>
      </c>
      <c r="E117" s="107">
        <v>43465</v>
      </c>
      <c r="F117" s="113" t="s">
        <v>479</v>
      </c>
      <c r="G117" s="106" t="s">
        <v>329</v>
      </c>
      <c r="H117" s="106" t="s">
        <v>318</v>
      </c>
      <c r="I117" s="1" t="s">
        <v>318</v>
      </c>
      <c r="J117" s="106" t="s">
        <v>216</v>
      </c>
      <c r="K117" s="106" t="s">
        <v>173</v>
      </c>
      <c r="L117" s="106" t="s">
        <v>174</v>
      </c>
      <c r="M117" s="106">
        <v>100</v>
      </c>
      <c r="N117" s="106">
        <v>25</v>
      </c>
      <c r="O117" s="106"/>
      <c r="P117" s="108">
        <v>0</v>
      </c>
      <c r="Q117" s="106">
        <v>25</v>
      </c>
      <c r="R117" s="106"/>
      <c r="S117" s="108">
        <v>0</v>
      </c>
      <c r="T117" s="106">
        <v>0</v>
      </c>
      <c r="U117" s="108">
        <v>0</v>
      </c>
      <c r="V117" s="106">
        <v>25</v>
      </c>
      <c r="W117" s="106"/>
      <c r="X117" s="108">
        <v>0</v>
      </c>
      <c r="Y117" s="183">
        <v>25</v>
      </c>
      <c r="Z117" s="161"/>
      <c r="AA117" s="1"/>
      <c r="AB117" s="15"/>
      <c r="AC117" s="15"/>
      <c r="AD117" s="15"/>
      <c r="AE117" s="15"/>
      <c r="AF117" s="15"/>
      <c r="AG117" s="15"/>
      <c r="AH117" s="15"/>
      <c r="AI117" s="15"/>
      <c r="AJ117" s="15"/>
      <c r="AK117" s="15"/>
      <c r="AL117" s="15"/>
      <c r="AM117" s="15"/>
    </row>
    <row r="118" spans="1:39" ht="144" x14ac:dyDescent="0.2">
      <c r="A118" s="104" t="s">
        <v>124</v>
      </c>
      <c r="B118" s="113" t="s">
        <v>154</v>
      </c>
      <c r="C118" s="115" t="s">
        <v>202</v>
      </c>
      <c r="D118" s="107">
        <v>43101</v>
      </c>
      <c r="E118" s="107">
        <v>43465</v>
      </c>
      <c r="F118" s="113" t="s">
        <v>203</v>
      </c>
      <c r="G118" s="106" t="s">
        <v>329</v>
      </c>
      <c r="H118" s="106" t="s">
        <v>318</v>
      </c>
      <c r="I118" s="1" t="s">
        <v>318</v>
      </c>
      <c r="J118" s="106" t="s">
        <v>226</v>
      </c>
      <c r="K118" s="106" t="s">
        <v>200</v>
      </c>
      <c r="L118" s="106" t="s">
        <v>294</v>
      </c>
      <c r="M118" s="106">
        <v>4000</v>
      </c>
      <c r="N118" s="106">
        <v>1000</v>
      </c>
      <c r="O118" s="106"/>
      <c r="P118" s="108">
        <v>0</v>
      </c>
      <c r="Q118" s="106">
        <v>1000</v>
      </c>
      <c r="R118" s="106"/>
      <c r="S118" s="110">
        <v>0</v>
      </c>
      <c r="T118" s="106">
        <v>0</v>
      </c>
      <c r="U118" s="108">
        <v>0</v>
      </c>
      <c r="V118" s="106">
        <v>1000</v>
      </c>
      <c r="W118" s="106"/>
      <c r="X118" s="108">
        <v>0</v>
      </c>
      <c r="Y118" s="183">
        <v>1000</v>
      </c>
      <c r="Z118" s="161"/>
      <c r="AA118" s="1"/>
      <c r="AB118" s="15"/>
      <c r="AC118" s="15"/>
      <c r="AD118" s="15"/>
      <c r="AE118" s="15"/>
      <c r="AF118" s="15"/>
      <c r="AG118" s="15"/>
      <c r="AH118" s="15"/>
      <c r="AI118" s="15"/>
      <c r="AJ118" s="15"/>
      <c r="AK118" s="15"/>
      <c r="AL118" s="15"/>
      <c r="AM118" s="15"/>
    </row>
    <row r="119" spans="1:39" ht="84.75" thickBot="1" x14ac:dyDescent="0.25">
      <c r="A119" s="185" t="s">
        <v>124</v>
      </c>
      <c r="B119" s="186" t="s">
        <v>134</v>
      </c>
      <c r="C119" s="186" t="s">
        <v>204</v>
      </c>
      <c r="D119" s="187">
        <v>43101</v>
      </c>
      <c r="E119" s="187">
        <v>43465</v>
      </c>
      <c r="F119" s="186" t="s">
        <v>203</v>
      </c>
      <c r="G119" s="188" t="s">
        <v>329</v>
      </c>
      <c r="H119" s="188" t="s">
        <v>318</v>
      </c>
      <c r="I119" s="189" t="s">
        <v>318</v>
      </c>
      <c r="J119" s="188" t="s">
        <v>231</v>
      </c>
      <c r="K119" s="188" t="s">
        <v>295</v>
      </c>
      <c r="L119" s="188" t="s">
        <v>301</v>
      </c>
      <c r="M119" s="188">
        <v>4</v>
      </c>
      <c r="N119" s="188">
        <v>1</v>
      </c>
      <c r="O119" s="188"/>
      <c r="P119" s="190">
        <v>0</v>
      </c>
      <c r="Q119" s="188">
        <v>1</v>
      </c>
      <c r="R119" s="188"/>
      <c r="S119" s="190">
        <v>0</v>
      </c>
      <c r="T119" s="188">
        <v>0</v>
      </c>
      <c r="U119" s="190">
        <v>0</v>
      </c>
      <c r="V119" s="188">
        <v>1</v>
      </c>
      <c r="W119" s="188"/>
      <c r="X119" s="190">
        <v>0</v>
      </c>
      <c r="Y119" s="191">
        <v>1</v>
      </c>
      <c r="Z119" s="161"/>
      <c r="AA119" s="1"/>
      <c r="AB119" s="15"/>
      <c r="AC119" s="15"/>
      <c r="AD119" s="15"/>
      <c r="AE119" s="15"/>
      <c r="AF119" s="15"/>
      <c r="AG119" s="15"/>
      <c r="AH119" s="15"/>
      <c r="AI119" s="15"/>
      <c r="AJ119" s="15"/>
      <c r="AK119" s="15"/>
      <c r="AL119" s="15"/>
      <c r="AM119" s="15"/>
    </row>
  </sheetData>
  <sheetProtection formatCells="0"/>
  <autoFilter ref="A8:AM119">
    <sortState ref="A112:AM119">
      <sortCondition descending="1" ref="H8:H119"/>
    </sortState>
  </autoFilter>
  <sortState ref="B16:N158">
    <sortCondition ref="B16:B158"/>
  </sortState>
  <dataConsolidate/>
  <customSheetViews>
    <customSheetView guid="{3D0646D8-A760-40E3-8411-B8F21A51D4AC}" scale="115" showPageBreaks="1" fitToPage="1" printArea="1" showAutoFilter="1" hiddenColumns="1" topLeftCell="K7">
      <pane xSplit="2" ySplit="2" topLeftCell="M30" activePane="bottomRight" state="frozen"/>
      <selection pane="bottomRight" activeCell="P11" sqref="P11"/>
      <pageMargins left="0.23622047244094491" right="0.23622047244094491" top="0.15748031496062992" bottom="0.15748031496062992" header="0.31496062992125984" footer="0.31496062992125984"/>
      <pageSetup scale="10" orientation="landscape" r:id="rId1"/>
      <autoFilter ref="A8:AM123"/>
    </customSheetView>
  </customSheetViews>
  <mergeCells count="6">
    <mergeCell ref="AJ5:AM5"/>
    <mergeCell ref="AB5:AC5"/>
    <mergeCell ref="AD5:AE5"/>
    <mergeCell ref="N5:AA5"/>
    <mergeCell ref="AF5:AG5"/>
    <mergeCell ref="AH5:AI5"/>
  </mergeCells>
  <dataValidations xWindow="497" yWindow="619" count="12">
    <dataValidation allowBlank="1" showInputMessage="1" showErrorMessage="1" prompt="Descripción de la actividad" sqref="C6:C8"/>
    <dataValidation allowBlank="1" showInputMessage="1" showErrorMessage="1" prompt="Meta cuantificable y medible" sqref="F6:F8 W8:X8 O8:P8 Z6:AA6 W6:X6 AJ6:AM6 O6:P6 Z8:AA8 K6:L8 H6:H8 R8:U8 AJ8:AM8 R6:U6"/>
    <dataValidation allowBlank="1" showInputMessage="1" showErrorMessage="1" prompt="Nombre del responsable de la dependencia encargado de la actividad " sqref="I6:J8 G6:G8"/>
    <dataValidation allowBlank="1" showInputMessage="1" showErrorMessage="1" prompt="Líneas de acción estratégicas" sqref="B6:B8"/>
    <dataValidation allowBlank="1" showInputMessage="1" showErrorMessage="1" prompt="El avance es acumulado para el cuatrienio. Con corte a dic. 2015 el avance es: 60% Puertos, 70% Concesiones y 40% Tránsito" sqref="F97 F23:F24"/>
    <dataValidation type="list" allowBlank="1" showInputMessage="1" showErrorMessage="1" sqref="H34 H36 H88 H9:H13 H16:H29 H38:H84">
      <formula1>#REF!</formula1>
    </dataValidation>
    <dataValidation allowBlank="1" showInputMessage="1" showErrorMessage="1" prompt="Ingrese la base (denominador) para el cálculo del indicador o el valor sobre el cual se calcula el indicador. Para algunas metas ya está definido y no es posible modificarlo." sqref="AJ7:AM7"/>
    <dataValidation type="list" allowBlank="1" showInputMessage="1" showErrorMessage="1" sqref="H89:H94">
      <formula1>#REF!</formula1>
    </dataValidation>
    <dataValidation type="list" allowBlank="1" showInputMessage="1" showErrorMessage="1" sqref="H95:H98">
      <formula1>#REF!</formula1>
    </dataValidation>
    <dataValidation type="list" allowBlank="1" showInputMessage="1" showErrorMessage="1" sqref="H100:H111">
      <formula1>#REF!</formula1>
    </dataValidation>
    <dataValidation type="list" allowBlank="1" showInputMessage="1" showErrorMessage="1" sqref="G9:G48 G50:G119">
      <formula1>$AO$7:$AO$14</formula1>
    </dataValidation>
    <dataValidation type="list" allowBlank="1" showInputMessage="1" showErrorMessage="1" sqref="G49">
      <formula1>$AS$1:$AS$8</formula1>
    </dataValidation>
  </dataValidations>
  <pageMargins left="0.23622047244094491" right="0.23622047244094491" top="0.15748031496062992" bottom="0.15748031496062992" header="0.31496062992125984" footer="0.31496062992125984"/>
  <pageSetup scale="10" orientation="landscape"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POA 2018</vt:lpstr>
      <vt:lpstr>'POA 2018'!Área_de_impresión</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German Paz</dc:creator>
  <cp:lastModifiedBy>Luz Angela Maria Mora Cubillos</cp:lastModifiedBy>
  <cp:revision/>
  <cp:lastPrinted>2017-11-07T22:22:29Z</cp:lastPrinted>
  <dcterms:created xsi:type="dcterms:W3CDTF">2015-11-09T15:38:00Z</dcterms:created>
  <dcterms:modified xsi:type="dcterms:W3CDTF">2018-02-01T01:00:06Z</dcterms:modified>
</cp:coreProperties>
</file>