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icagalan\Desktop\"/>
    </mc:Choice>
  </mc:AlternateContent>
  <bookViews>
    <workbookView xWindow="0" yWindow="0" windowWidth="20490" windowHeight="7155" tabRatio="680"/>
  </bookViews>
  <sheets>
    <sheet name="TIC - Gobierno Abierto" sheetId="5" r:id="rId1"/>
    <sheet name="TIC Servicios" sheetId="6" r:id="rId2"/>
    <sheet name="TIC Gestión" sheetId="7" r:id="rId3"/>
    <sheet name="TIC Seguridad y Privacidad" sheetId="8" r:id="rId4"/>
    <sheet name="INDICADOR TI" sheetId="12" r:id="rId5"/>
    <sheet name="COMPONENTES" sheetId="10" r:id="rId6"/>
    <sheet name="Lineamientos" sheetId="4" r:id="rId7"/>
    <sheet name="propuesta Impacto TI" sheetId="9" r:id="rId8"/>
  </sheets>
  <definedNames>
    <definedName name="_xlnm._FilterDatabase" localSheetId="6" hidden="1">Lineamientos!$A$2:$G$181</definedName>
    <definedName name="_xlnm._FilterDatabase" localSheetId="7" hidden="1">'propuesta Impacto TI'!$A$2:$G$3</definedName>
    <definedName name="_xlnm._FilterDatabase" localSheetId="0" hidden="1">'TIC - Gobierno Abierto'!$A$9:$AG$36</definedName>
    <definedName name="_xlnm._FilterDatabase" localSheetId="2" hidden="1">'TIC Gestión'!$A$8:$AG$98</definedName>
    <definedName name="_xlnm._FilterDatabase" localSheetId="3" hidden="1">'TIC Seguridad y Privacidad'!$A$8:$AD$13</definedName>
    <definedName name="_xlnm._FilterDatabase" localSheetId="1" hidden="1">'TIC Servicios'!$A$8:$AI$26</definedName>
    <definedName name="_xlnm.Print_Area" localSheetId="5">COMPONENTES!$A$3:$I$39</definedName>
    <definedName name="_xlnm.Print_Area" localSheetId="4">'INDICADOR TI'!$A$4:$G$19</definedName>
    <definedName name="_xlnm.Print_Area" localSheetId="6">Lineamientos!$A$1:$F$19</definedName>
    <definedName name="_xlnm.Print_Area" localSheetId="7">'propuesta Impacto TI'!$A$1:$F$25</definedName>
    <definedName name="_xlnm.Print_Area" localSheetId="0">'TIC - Gobierno Abierto'!$A$3:$AD$33</definedName>
    <definedName name="_xlnm.Print_Area" localSheetId="2">'TIC Gestión'!$A$5:$AB$99</definedName>
    <definedName name="_xlnm.Print_Area" localSheetId="3">'TIC Seguridad y Privacidad'!$A$5:$AA$14</definedName>
    <definedName name="_xlnm.Print_Area" localSheetId="1">'TIC Servicios'!$A$2:$AA$27</definedName>
    <definedName name="_xlnm.Print_Titles" localSheetId="5">COMPONENTES!$3:$4</definedName>
    <definedName name="_xlnm.Print_Titles" localSheetId="7">'propuesta Impacto TI'!$1:$2</definedName>
    <definedName name="_xlnm.Print_Titles" localSheetId="0">'TIC - Gobierno Abierto'!$9:$9</definedName>
    <definedName name="_xlnm.Print_Titles" localSheetId="2">'TIC Gestión'!$8:$8</definedName>
    <definedName name="_xlnm.Print_Titles" localSheetId="3">'TIC Seguridad y Privacidad'!$8:$8</definedName>
    <definedName name="_xlnm.Print_Titles" localSheetId="1">'TIC Servicios'!$8:$8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98" i="7" l="1"/>
  <c r="Z98" i="7"/>
  <c r="AA54" i="7"/>
  <c r="Z54" i="7"/>
  <c r="AA45" i="7"/>
  <c r="Z45" i="7"/>
  <c r="AA38" i="7"/>
  <c r="Z38" i="7"/>
  <c r="AA33" i="7"/>
  <c r="Z33" i="7"/>
  <c r="AA29" i="7"/>
  <c r="Z29" i="7"/>
  <c r="AA27" i="7"/>
  <c r="Z27" i="7"/>
  <c r="AA22" i="7"/>
  <c r="Z22" i="7"/>
  <c r="AA17" i="7"/>
  <c r="Z17" i="7"/>
  <c r="AA11" i="7"/>
  <c r="Z11" i="7"/>
  <c r="AA9" i="7"/>
  <c r="Z9" i="7"/>
  <c r="Z21" i="6"/>
  <c r="Y21" i="6"/>
  <c r="Z20" i="6"/>
  <c r="Y20" i="6"/>
  <c r="Z18" i="6"/>
  <c r="Y18" i="6"/>
  <c r="Z16" i="6"/>
  <c r="Z14" i="6"/>
  <c r="Y14" i="6"/>
  <c r="Z9" i="6"/>
  <c r="Y9" i="6"/>
  <c r="Z32" i="5"/>
  <c r="Y32" i="5"/>
  <c r="Z30" i="5"/>
  <c r="Y30" i="5"/>
  <c r="Y17" i="5"/>
  <c r="Z14" i="5"/>
  <c r="Y14" i="5"/>
  <c r="Z22" i="5"/>
  <c r="Y22" i="5"/>
  <c r="Z26" i="5"/>
  <c r="Y26" i="5"/>
  <c r="AA96" i="7" l="1"/>
  <c r="Z96" i="7"/>
  <c r="Y16" i="6" l="1"/>
  <c r="Z12" i="8" l="1"/>
  <c r="V12" i="8" s="1"/>
  <c r="AA58" i="7"/>
  <c r="Z58" i="7"/>
  <c r="AA49" i="7"/>
  <c r="W49" i="7" s="1"/>
  <c r="Z49" i="7"/>
  <c r="W98" i="7"/>
  <c r="W96" i="7"/>
  <c r="W86" i="7"/>
  <c r="W81" i="7"/>
  <c r="W78" i="7"/>
  <c r="W70" i="7"/>
  <c r="W66" i="7"/>
  <c r="W64" i="7"/>
  <c r="W58" i="7"/>
  <c r="W54" i="7"/>
  <c r="W45" i="7"/>
  <c r="W38" i="7"/>
  <c r="W33" i="7"/>
  <c r="W29" i="7"/>
  <c r="W27" i="7"/>
  <c r="W22" i="7"/>
  <c r="W17" i="7"/>
  <c r="W11" i="7"/>
  <c r="W9" i="7"/>
  <c r="V33" i="7"/>
  <c r="V29" i="7"/>
  <c r="V27" i="7"/>
  <c r="Y12" i="8"/>
  <c r="Z11" i="8"/>
  <c r="V11" i="8" s="1"/>
  <c r="Y11" i="8"/>
  <c r="Z10" i="8"/>
  <c r="V10" i="8" s="1"/>
  <c r="Y10" i="8"/>
  <c r="V9" i="8"/>
  <c r="Z9" i="8"/>
  <c r="Y9" i="8"/>
  <c r="U14" i="8" l="1"/>
  <c r="V22" i="7" l="1"/>
  <c r="V17" i="7"/>
  <c r="AA13" i="7"/>
  <c r="W13" i="7" s="1"/>
  <c r="W99" i="7" s="1"/>
  <c r="B14" i="12" s="1"/>
  <c r="E14" i="12" s="1"/>
  <c r="Z13" i="7"/>
  <c r="V11" i="7"/>
  <c r="V9" i="7"/>
  <c r="U99" i="7"/>
  <c r="V13" i="7" l="1"/>
  <c r="Z19" i="6"/>
  <c r="Y19" i="6"/>
  <c r="U27" i="6" l="1"/>
  <c r="Z13" i="5"/>
  <c r="V13" i="5" s="1"/>
  <c r="Y13" i="5"/>
  <c r="Z10" i="5"/>
  <c r="Y10" i="5"/>
  <c r="Z17" i="5" l="1"/>
  <c r="V14" i="8" l="1"/>
  <c r="B15" i="12" s="1"/>
  <c r="E15" i="12" s="1"/>
  <c r="V99" i="7"/>
  <c r="V21" i="6"/>
  <c r="V20" i="6"/>
  <c r="V19" i="6"/>
  <c r="V18" i="6"/>
  <c r="V14" i="6"/>
  <c r="V13" i="6"/>
  <c r="V16" i="6"/>
  <c r="V17" i="6"/>
  <c r="V11" i="6"/>
  <c r="V9" i="6"/>
  <c r="V32" i="5"/>
  <c r="V30" i="5"/>
  <c r="V26" i="5"/>
  <c r="V17" i="5"/>
  <c r="V14" i="5"/>
  <c r="V10" i="5"/>
  <c r="V10" i="6" l="1"/>
  <c r="V27" i="6" s="1"/>
  <c r="B13" i="12" s="1"/>
  <c r="E13" i="12" s="1"/>
  <c r="E236" i="4" l="1"/>
  <c r="U22" i="5"/>
  <c r="U37" i="5" s="1"/>
  <c r="V37" i="5"/>
  <c r="B12" i="12" s="1"/>
  <c r="E12" i="12" s="1"/>
  <c r="E16" i="12" s="1"/>
  <c r="D9" i="12" s="1"/>
</calcChain>
</file>

<file path=xl/sharedStrings.xml><?xml version="1.0" encoding="utf-8"?>
<sst xmlns="http://schemas.openxmlformats.org/spreadsheetml/2006/main" count="2650" uniqueCount="1632">
  <si>
    <t>TIC para servicios</t>
  </si>
  <si>
    <t>Trámites y Servicios en Línea</t>
  </si>
  <si>
    <t>Gestión de documentos electrónicos</t>
  </si>
  <si>
    <t>Formularios descargables, diligenciables y transaccionales</t>
  </si>
  <si>
    <t>La entidad pone los formularios para la realización de trámites y servicios a disposición de los usuarios, ciudadanos y grupos de interés. Estos conciden con la versión física de aquellos que la entidad entrega para adelantar de manera presencial los trámites y servicios, y cuentan con mecanismos de ayuda, prevención y verificación de errores, haciendo el uso del lenguaje común de intercambio de información.</t>
  </si>
  <si>
    <t>Certificaciones y constancias en línea</t>
  </si>
  <si>
    <t>Trámites y servicios en línea</t>
  </si>
  <si>
    <t>Ventanillas únicas</t>
  </si>
  <si>
    <t>La entidad dispone de medios electrónicos que permiten gestionar certificaciones y constancias, garantizando la seguridad y privacidad de la información.</t>
  </si>
  <si>
    <t>Sistema Integrado de PQRD</t>
  </si>
  <si>
    <t>Sistema web de contacto, peticiones, quejas, reclamos y denuncias</t>
  </si>
  <si>
    <t>La entidad habilita a través de su sitio web un canal de atención para contacto, peticiones, quejas, reclamos y denuncias (PQRD), y las atiende de acuerdo a ley y demás disposiciones vigentes.</t>
  </si>
  <si>
    <t>Sistema móvil de contacto, peticiones, quejas, reclamos y denuncias (PQRD)</t>
  </si>
  <si>
    <t>La entidad habilita a través de tecnologías móviles un canal de atención para contacto, peticiones, quejas y reclamos y las atiende de acuerdo a ley y demás disposiciones vigentes.</t>
  </si>
  <si>
    <t>Sistema integrado de peticiones, quejas, reclamos y denuncias (PQRD)</t>
  </si>
  <si>
    <t>La entidad implementa el sistema que integra y centraliza las peticiones, quejas, reclamos y denuncias recibidas a través de los diferentes canales habilitados para tales fines, tanto electrónicos como presenciales.</t>
  </si>
  <si>
    <t>Servicios Centrados en el Usuario</t>
  </si>
  <si>
    <t>Caracterización de usuarios</t>
  </si>
  <si>
    <t>La entidad realiza la caracterización de sus usuarios, ciudadanos y grupos de interés.</t>
  </si>
  <si>
    <t>Accesibilidad</t>
  </si>
  <si>
    <t>La entidad incorpora las directrices de accesibilidad.</t>
  </si>
  <si>
    <t>Usabilidad</t>
  </si>
  <si>
    <t>Promoción</t>
  </si>
  <si>
    <t>La entidad diseña e implementa estrategias de promoción de los trámites y servicios disponibles por medios electrónicos, de acuerdo con la caracterización de usuarios.</t>
  </si>
  <si>
    <t>Evaluación de la satisfacción del usuario</t>
  </si>
  <si>
    <t>La entidad realiza la evaluación periódica de la satisfacción de sus usuarios.</t>
  </si>
  <si>
    <t>Mejoramiento contínuo</t>
  </si>
  <si>
    <t>La entidad implementa mejoras permanentes en la oferta de trámites y servicios disponibles a través de canales electrónicos de acuerdo con los resultados obtenidos en los ejercicios de evaluación de satisfacción ciudadana y la caracterización de usuarios, ciudadanos y grupos de interés.</t>
  </si>
  <si>
    <t>TIC para Gobierno Abierto</t>
  </si>
  <si>
    <t>Participación</t>
  </si>
  <si>
    <t>Alistamientos para la participación por medios electrónicos</t>
  </si>
  <si>
    <t>Colaboración</t>
  </si>
  <si>
    <t>Innovación abierta</t>
  </si>
  <si>
    <t>Transparencia</t>
  </si>
  <si>
    <t>Acceso a la información pública</t>
  </si>
  <si>
    <t>Rendición de cuentas</t>
  </si>
  <si>
    <t>Datos abiertos</t>
  </si>
  <si>
    <t>TIC para la Gestión</t>
  </si>
  <si>
    <t>Uso y Apropiación</t>
  </si>
  <si>
    <t>Estrategia para el uso y apropiación de TI</t>
  </si>
  <si>
    <t>La entidad establece e implementa la estrategia de uso y apropiación de TI, de acuerdo con la caracterización de sus usuarios, ciudadanos y grupos de interés.</t>
  </si>
  <si>
    <t>Gestión del cambio de TI</t>
  </si>
  <si>
    <t>La entidad desarrolla acciones de sensibilización y socialización de los proyectos o iniciativas de TI, a partir de la estrategia de uso y apropiación de TI.</t>
  </si>
  <si>
    <t>Medición de resultados de uso y apropiación de TI</t>
  </si>
  <si>
    <t>La entidad realiza el monitoreo, evaluación y mejora continua de la estrategia de uso y apropiación de los proyectos de TI.</t>
  </si>
  <si>
    <t>Sistemas de Información</t>
  </si>
  <si>
    <t>Planeación y gestión de los sistemas de información</t>
  </si>
  <si>
    <t>Diseño de los sistemas de información</t>
  </si>
  <si>
    <t>Ciclo de vida de los sistemas de información</t>
  </si>
  <si>
    <t>Soporte de los sistemas de información</t>
  </si>
  <si>
    <t>La entidad cuenta con los mecanismos para realizar el mantenimiento evolutivo, gestión de cambios y corrección de fallos en los sistemas de información.</t>
  </si>
  <si>
    <t>Gestión de seguridad y calidad de los sistemas de información</t>
  </si>
  <si>
    <t>Capacidades Institucionales</t>
  </si>
  <si>
    <t>Uso eficiente de papel</t>
  </si>
  <si>
    <t>La entidad define e implementa buenas prácticas para el uso eficiente del papel, mediadas por TI.</t>
  </si>
  <si>
    <t>La entidad cuenta con esquemas y herramientas de gestión de documentos electrónicos, con base en el análisis de los procesos de la entidad.</t>
  </si>
  <si>
    <t>Automatización de procesos y procedimientos</t>
  </si>
  <si>
    <t>La entidad identifica y prioriza las acciones o proyectos a implementar para la automatización de procesos y procedimientos.</t>
  </si>
  <si>
    <t>Servicios Tecnológicos</t>
  </si>
  <si>
    <t>Planeación y Gestión de los servicios tecnológicos</t>
  </si>
  <si>
    <t>Operación de servicios tecnológicos</t>
  </si>
  <si>
    <t>La entidad estructura e implementa los procesos de operación, monitoreo y supervisión de los servicios tecnológicos.</t>
  </si>
  <si>
    <t>Soporte de servicios tecnológicos</t>
  </si>
  <si>
    <t>La entidad implementa los procesos de soporte y mantenimiento preventivo y correctivo de los servicios tecnológicos, de acuerdo con las necesidades de su operación.</t>
  </si>
  <si>
    <t>Gestión de la calidad y seguridad de servicios tecnológicos</t>
  </si>
  <si>
    <t>Estrategia de TI</t>
  </si>
  <si>
    <t>Entendimiento estratégico</t>
  </si>
  <si>
    <t>La entidad cuenta con un diagnóstico del entorno nacional, sectorial o institucional, que incluya el entendimiento estratégico de la Arquitectura Empresarial, dinámica organizacional y análisis del desempeño estratégico.</t>
  </si>
  <si>
    <t>Direccionamiento estratégico de TI</t>
  </si>
  <si>
    <t>La entidad cuenta con un plan estratégico de TI, que incluye la identificación de retos y oportunidades de TI, la definición de políticas e iniciativas estratégicas de TI y la definición del portafolio de proyectos.</t>
  </si>
  <si>
    <t>Implementación de la estrategia de TI</t>
  </si>
  <si>
    <t>Seguimiento y evaluación de la estrategia de TI</t>
  </si>
  <si>
    <t>Información</t>
  </si>
  <si>
    <t>Planeación y Gobierno de componentes de información</t>
  </si>
  <si>
    <t>La entidad implementa un proceso de planeación y gestión de los datos, información, servicios y flujos de información.</t>
  </si>
  <si>
    <t>Diseño de los componentes de infomación</t>
  </si>
  <si>
    <t>Análisis y aprovechamiento de componentes de información</t>
  </si>
  <si>
    <t>La entidad cuenta con procesos y herramientas que facilitan el consumo, análisis, uso y aprovechamiento de los componentes de información.</t>
  </si>
  <si>
    <t>Gestión de la calidad y seguridad de los componentes de información</t>
  </si>
  <si>
    <t>Gobierno de TI</t>
  </si>
  <si>
    <t>Alineación</t>
  </si>
  <si>
    <t>La entidad identifica el aporte de los proyectos de TI a partir de su alineación con la normatividad vigente, las políticas, la valoración del riesgo, los procesos y los servicios de la entidad.</t>
  </si>
  <si>
    <t>Esquema de Gobierno de TI</t>
  </si>
  <si>
    <t>Gestión integral de proyectos de TI</t>
  </si>
  <si>
    <t>La entidad identifica y aplica buenas prácticas para la gerencia de proyectos TI</t>
  </si>
  <si>
    <t>Gestión de la operación de TI</t>
  </si>
  <si>
    <t>Seguridad y Privacidad de la Información</t>
  </si>
  <si>
    <t>Monitoreo y Mejoramiento Continuo</t>
  </si>
  <si>
    <t>Evaluación del desempeño</t>
  </si>
  <si>
    <t>Implementación del Plan de Seguridad y Privacidad de lnformación y de los Sistemas de Información</t>
  </si>
  <si>
    <t>Gestión de riesgos de seguridad y privacidad de la información</t>
  </si>
  <si>
    <t>La entidad implementa el plan de seguridad y privacidad de la información, clasifica y gestiona controles.</t>
  </si>
  <si>
    <t>Definición del Marco de Seguridad y Privacidad de la Infomación y de los Sistemas de Información</t>
  </si>
  <si>
    <t>Diagnóstico de seguridad y privacidad</t>
  </si>
  <si>
    <t>La entidad cuenta con un diagnóstico de seguridad y privacidad e identifica y analiza los riesgos existentes.</t>
  </si>
  <si>
    <t>Plan de seguridad y privacidad de la información</t>
  </si>
  <si>
    <t>La entidad define las acciones a implementar a nivel de seguridad y privacidad, así como acciones de mitigación del riesgo.</t>
  </si>
  <si>
    <t>RECURSOS PARA LA IMPLEMENTACIÓN DEL CRITERIO</t>
  </si>
  <si>
    <t>LI.ES.01
LI.ES.02 
LI.ES.03
LI.ES.04
LI.ES.05</t>
  </si>
  <si>
    <t>LI.ES.06
LI.ES.07</t>
  </si>
  <si>
    <t>Plan Nacional de Desarrollo
Plan de Acción Institucional y Sectorial*
G.GEN.02 (Guía General de Adopción del Marco de Referencia de Arquitectura Empresarial)
G.GEN.03 (Guía General de Procesos de Arquitectura Empresarial)
Sistema de Gestión de la Calidad*
G.ES.01 (Guia del dominio de estrategia de TI)</t>
  </si>
  <si>
    <t>Comprende la planeación y gestión tecnológica, la mejora de procesos internos y el intercambio de información. Igualmente, la gestión y aprovechamiento de la información para el  análisis, toma de decisiones y el mejoramiento permanente, con un enfoque integral para una respuesta articulada de gobierno y hacer más eficaz gestión administrativa de Gobierno.</t>
  </si>
  <si>
    <t>CRITERIO</t>
  </si>
  <si>
    <t>SUBCRITERIO</t>
  </si>
  <si>
    <t>Comprende las actividades encaminadas a fomentar la construcción de un Estado más transparente, participativo y colaborativo en los asuntos públicos mediante el uso de las Tecnologías de la Información y las Comunicaciones.</t>
  </si>
  <si>
    <t>COMPONENTE</t>
  </si>
  <si>
    <t>1. La entidad publica la información básica y la establecida en la Ley de Transparencia y Acceso a la Información pública, Ley 1712 de 2014, en diversos formatos e idiomas.</t>
  </si>
  <si>
    <t>2. La entidad mantiene actualizada la información que publica.</t>
  </si>
  <si>
    <t>3. La entidad habilita mecanismos electrónicos para que los usuarios puedan suscribirse a servicios de información.</t>
  </si>
  <si>
    <t>LI.ES.01
LI.UA.02
LI.INF.09
LI.INF.10
LI.INF.14</t>
  </si>
  <si>
    <t>LI.ES.07
LI.INF.10
LI.INF.14
LI.UA.02</t>
  </si>
  <si>
    <t>1. La entidad informa a los usuarios sobre los resultados de su gestión a través de sus canales electrónicos y habilita espacios virtuales llamativos, para difundir las convocatorias a los eventos presenciales de rendición de cuentas.</t>
  </si>
  <si>
    <t>2. La entidad habilita los canales electrónicos de manera permanente para conocer las opiniones, sugerencias, y demás aportes de los usuarios, ciudadanos y grupos de interés en todas las etapas necesarias para la rendición de cuentas.</t>
  </si>
  <si>
    <t>3. La entidad publica los aportes de los usuarios, ciudadanos y grupos de interés sobre la gestión de la entidad y las decisiones adoptadas frente a los mismo en su página web.</t>
  </si>
  <si>
    <t>Lineamientos para la Rendición de Cuentas por Medios Electrónicos - MinTIC
Manual Único de Rendición de Cuentas - Comité Técnico de la Política de Rendición de Cuentas</t>
  </si>
  <si>
    <t>LI.ES.01
LI.UA.02</t>
  </si>
  <si>
    <t>LI.INF.10
LI.UA.02
LI.UA.04</t>
  </si>
  <si>
    <t>LI.SIS.21
LI.INF.10
LI.INF.14</t>
  </si>
  <si>
    <t>1. La entidad identifica y publica datos en formato abierto, priorizando aquellos de mayor impacto en los usuarios, ciudadanos y grupos de interés.</t>
  </si>
  <si>
    <t xml:space="preserve">2.  La entidad realiza actividades de comunicación y difusión de los datos abiertos.
</t>
  </si>
  <si>
    <t xml:space="preserve">3. La entidad promueve el uso de los datos abiertos, a través de acciones que incentiven su aprovechamiento.
</t>
  </si>
  <si>
    <t xml:space="preserve">4. La entidad mantiene actualizados los conjuntos de datos publicados.
</t>
  </si>
  <si>
    <t>5. La entidad hace monitoreo a la calidad y uso de los datos.</t>
  </si>
  <si>
    <t>G.INF.07 Guía para la apertura de datos</t>
  </si>
  <si>
    <t>LI.SIS.08
LI.INF.03
LI.INF.07</t>
  </si>
  <si>
    <t>LI.UA.02</t>
  </si>
  <si>
    <t>LI.INF.03
LI.INF.10
LI.INF.09</t>
  </si>
  <si>
    <t>LI.ES.01</t>
  </si>
  <si>
    <t>LI.INF.02
LI.INF.10
LI.INF.13</t>
  </si>
  <si>
    <t>1. La entidad identifica los problemas o retos a resolver</t>
  </si>
  <si>
    <t>2. La entidad habilita las herramientas tecnológicas e insumos necesarios para la colaboración de los usuarios, ciudadanos y grupos de interés.</t>
  </si>
  <si>
    <t>3. La entidad gestiona las acciones de colaboración para obtener la(s) solución(es) o mejora(s) a los problemas o retos identificados.</t>
  </si>
  <si>
    <t>4. La entidad publica los resultados del proceso de colaboración.</t>
  </si>
  <si>
    <t>Anexo de ejercicios de innovación abierta</t>
  </si>
  <si>
    <t>LI.ES.01
LI ES.08
LI.ES.02</t>
  </si>
  <si>
    <t>LI.GO.02
LI.GO.13
LI.ES.07
LI.INF.14
LI.SIS.21
LI.ST.05
LI.ST.07
LI.UA.04</t>
  </si>
  <si>
    <t>LI.INF.10
LI.INF.14</t>
  </si>
  <si>
    <t>1. La entidad elabora y divulga el plan de participación por medios electrónicos.</t>
  </si>
  <si>
    <t>2. La entidad habilita y divulga los canales electrónicos institucionales, incluidas las redes sociales, de acuerdo con el plan de participación.</t>
  </si>
  <si>
    <t>3. La entidad cuenta con la capacidad organizacional para implementar el plan de participación en línea.</t>
  </si>
  <si>
    <t>4. La entidad desarrolla acciones de mejoramiento continuo para incrementar la participación y el uso de los canales electrónicos, de acuerdo con la retroalimentación obtenida por parte de los usuarios, y grupos de interés.</t>
  </si>
  <si>
    <t>Anexo para ejercicios de participación electrónica</t>
  </si>
  <si>
    <t>LI.INF.14
LI.ES.07
LI.UA.04</t>
  </si>
  <si>
    <t>LI.SIS.23
LI.ST.05 
LI.ST.09
LI.GO.05
LI.GO.10</t>
  </si>
  <si>
    <t>LI.ES.07 
LI.SIS.20
LI.ST.10
LI.ST.12</t>
  </si>
  <si>
    <t>Consulta a la Ciudadanía</t>
  </si>
  <si>
    <t>1. La entidad habilita los canales electrónicos para conocer las opiniones, sugerencias, y demás aportes de los usuarios, ciudadanos y grupos de interés con respecto a los temas consultados.</t>
  </si>
  <si>
    <t>2. La entidad publica los resultados de los ejercicios de consulta a los usuarios, ciudadanos y grupos de interés.</t>
  </si>
  <si>
    <t>LI.INF.14</t>
  </si>
  <si>
    <t>LI.ES.07
LI.INF.14 
LI.SIS.21
LI.ST.05
LI.ST.07
LI.UA.04</t>
  </si>
  <si>
    <t>1. La entidad habilita los canales electrónicos para involucrar a los usuarios, ciudadanos y grupos de interés dentro de procesos de toma de decisiones.</t>
  </si>
  <si>
    <t>2. La entidad recopila la información recibida de los usuarios, ciudadanos y grupos de interés e informa el alcance de estos resultados y las decisiones adoptadas tras la acción de participación en sus medios electrónicos.</t>
  </si>
  <si>
    <t>LI.ES.07
LI.INF.14
LI.SIS.21
LI.UA.04</t>
  </si>
  <si>
    <t>Comprende la provisión de trámites y servicios a través de medios electrónicos, enfocados a dar solución a las principales necesidades y demandas de los usuarios y empresas, en condiciones de calidad, facilidad de uso y mejoramiento continuo.</t>
  </si>
  <si>
    <t>Guía para la caracterización de usuarios, ciudadanos y grupos de interés - Departamento Nacional de Planeación PNSC</t>
  </si>
  <si>
    <t>LI.INF.09
LI.SIS.24</t>
  </si>
  <si>
    <t>G.SIS.04 Guia de Usabilidad</t>
  </si>
  <si>
    <t>1. La entidad incluye las directrices de usabilidad en los trámites y servicios disponibles por medios electrónicos.</t>
  </si>
  <si>
    <t>2. La entidad cumple los estándares establecidos para los sitios web</t>
  </si>
  <si>
    <t>LI.SIS.07
LI.INF.09</t>
  </si>
  <si>
    <t>LI.INF.09
LI.INF.10
LI.SIS.07</t>
  </si>
  <si>
    <t>Lineamientos para la medición de la percepción ciudadana - Departamento Nacional de Planeación - PNSC</t>
  </si>
  <si>
    <t>LI.ES.12
LI.ES.13
LI.UA.07</t>
  </si>
  <si>
    <t xml:space="preserve">LI.ES.04
LI.ES.13
LI.GO.13
LI.SIS.17
LI.SIS.19 </t>
  </si>
  <si>
    <t>LI.INF.06
LI.INF.09
LI.INF.14
LI.SIS.07
LI.SIS.20
LI.SIS.21
LI.SIS.22
LI.SIS.23</t>
  </si>
  <si>
    <t>Anexo Guía de atención al usuario por múltiples canales</t>
  </si>
  <si>
    <t>LI.INF.06
LI.INF.09
LI.SIS.20
LI.SIS.21
LI.SIS.22
LI.SIS.23</t>
  </si>
  <si>
    <t>Orientaciones generadas por el Departamento Administrativo de la Función Pública (DAFP)
G.INF.08 Guía de lenguaje común de intercambio de información 
Norma Técnica Colombiana NTC 5854. Accesibilidad a páginas web</t>
  </si>
  <si>
    <t>LI.INF.04
LI.INF.06
LI.SIS.07
LI.SIS.09
LI.SIS.13
LI.SIS.14
LI.SIS.20</t>
  </si>
  <si>
    <t>LI.INF.04
LI.INF.09 
LI.INF.14
LI.SIS.13
LI.SIS.22
LI.SIS.23</t>
  </si>
  <si>
    <t>Guía para la Inscripción y Racionalización de Trámites y Servicios de la Administración Pública y Manual del Usuario, SUIT - Departamento Administrativo de la Función Pública (DAFP)
Guía para la caracterización de usuarios, ciudadanos y grupos de interés. Departamento Nacional de Planeación - PNSC</t>
  </si>
  <si>
    <t>LI.ES.03
LI.ES.08 
LI.GO.02
LI.GO.05
LI.GO.07
LI.GO.08
LI.SIS.12
LI.SIS.17</t>
  </si>
  <si>
    <t>1. La entidad prioriza los procesos de optimización y automatización de los trámites y servicios con base en la caracterización de sus usuarios, ciudadanos y grupos de interés.</t>
  </si>
  <si>
    <t>2. La entidad automatiza y presta en línea sus trámites y servicios priorizados, permitiendo al usuario:
- Conocer plazos de respuesta.
- Recibir avisos de confirmación.
- Consultar el estado de avance del trámite o servicio.
- Realizar pagos electrónicos.
- Conocer el registro de la fecha y la hora en la cual adelanta la solicitud del trámite o servicio.
Adicionalmente, la automatización debe:
- Permitir la integración con trámites y servicios de otras entidades.
- Implementar el modelo de autenticación electrónica, establecido por el Ministerio de Tecnologías de la Información y las Comunicaciones (MINTIC).</t>
  </si>
  <si>
    <t>3. La entidad define e implementa un esquema de atención al usuario que contempla responsables, múltiples canales, servicios de soporte y protocolos para la prestación de trámites y servicios durante todo el ciclo de vida de los mismos.</t>
  </si>
  <si>
    <t>LI.ES.08
LI.GO.05
LI.GO.06
LI.GO.09
LI.GO.10
LI.GO.15
LI.INF.04
LI.INF.06
LI.INF.09
LI.INF.10
LI.SIS.01
LI.SIS.02
LI.SIS.03
LI.SIS.04
LI.SIS.05
LI.SIS.06
LI.SIS.07
LI.SIS.08
LI.SIS.09
LI.SIS.13
LI.SIS.11
LI.SIS.12
LI.SIS.14
LI.SIS.16
LI.SIS.17
LI.SIS.18
LI.SIS.19
LI.SIS.20
LI.SIS.21
LI.SIS.22
LI.SIS.23
LI.ST.05
LI.ST.06</t>
  </si>
  <si>
    <t>LI.INF.04
LI.INF.09
LI.INF.10
LI.INF.12
LI.SIS.10
LI.SIS.13
LI.SIS.15
LI.SIS.17
LI.SIS.18
LI.SIS.19
LI.ST.03
LI.ST.04
LI.ST.05
LI.ST.07
LI.ST.08
LI.ST.09
LI.ST.10
LI.ST.12
LI.ST.13
LI.ST.14</t>
  </si>
  <si>
    <t>1. La entidad identifica y prioriza la implementación de ventanillas únicas, llevando a cabo acciones de coordinación interinstitucional en los casos que sea necesario</t>
  </si>
  <si>
    <t>2. La entidad implementa las ventanillas únicas priorizadas, desarrollando mecanismos de coordinación interinstitucional, en el caso que participen varias entidades.</t>
  </si>
  <si>
    <t>LI.ES.01
LI.ES.03
LI.ES.05
LI.ES.08
LI.GO.02
LI.GO.05
LI.GO.07
LI.GO.08
LI.INF.06
LI.SIS.09
LI.SIS.12
LI.SIS.14
LI.SIS.17</t>
  </si>
  <si>
    <t>Guía para la Inscripción y Racionalización de Trámites y Servicios de la Administración Pública y Manual del Usuario, SUIT - Departamento Administrativo de la Función Pública (DAFP)
Marco de Interoperabilidad
G.INF.08 Guía de lenguaje común de intercambio de información</t>
  </si>
  <si>
    <t>LI.ES.08
LI.GO.02
LI.GO.10
LI.INF.01
LI.INF.03
LI.INF.04
LI.INF.06
LI.INF.07
LI.INF.09
LI.INF.11
LI.INF.15
LI.SIS.01
LI.SIS.02
LI.SIS.09
LI.SIS.10
LI.SIS.12
LI.SIS.13
LI.SIS.21
LI.ST.10
LI.ST.12
LI.ST.13
LI.ST.14</t>
  </si>
  <si>
    <t>LI.GO.02
LI.INF.02
LI.INF.04
LI.INF.06
LI.INF.09
LI.INF.12
LI.INF.14
LI.INF.15
LI.SIS.01
LI.SIS.09
LI.SIS.10
LI.SIS.15
LI.SIS.22
LI.SIS.23</t>
  </si>
  <si>
    <t>LI.UA.01
LI.ES.07</t>
  </si>
  <si>
    <t>G.ES.01 Guía del dominio de estrategia de TI 
G.ES.03 Guía del dominio de estrategia: diseño e implementación de una estrategia de seguridad de la información
G.ES.04 Guía del dominio de estrategia: Definición del portafolio de servicios de TI
G.ES.05 Diseño e implementación de una estrategia de seguridad de la información</t>
  </si>
  <si>
    <t>LI.ES.10
LI.ES.11</t>
  </si>
  <si>
    <t>1. La entidad cuenta con un tablero de control para medir el avance, el grado de satisfacción de los usuarios frente a los servicios, el desempeño de los procesos y las capacidades, así como los recursos asociados a la estrategia de TI.</t>
  </si>
  <si>
    <t>2. La entidad realiza el monitoreo y evaluación de la estrategia de TI a través del tablero de control.</t>
  </si>
  <si>
    <t>G.ES.01 Guía del dominio de estrategia de TI
G.ES.02 Guía Estructura de gobierno de la Arquitectura Empresarial
G.ES.04 Guía del dominio de estrategia: Definición del portafolio de servicios de TI</t>
  </si>
  <si>
    <t>LI.ES.12</t>
  </si>
  <si>
    <t>LI.ES.13</t>
  </si>
  <si>
    <t>G.GOB.01 Guía del Dominio de Gobierno de TI</t>
  </si>
  <si>
    <t>LI.GO.01
LI.GO.02
LI.GO.03</t>
  </si>
  <si>
    <t>G.GOB.01 Guía del Dominio de Gobierno de TI
G.GOB.01 Guía del Dominio de Gobierno de TI
Guía para entender los Acuerdos Marco de Precios (AMP) - Colombia Compra Eficiente*
Manual para la Operación Secundaria de los AMP*</t>
  </si>
  <si>
    <t>1. La entidad cuenta con un esquema de gobierno de TI que contemple políticas, procesos, recursos, gestión del talento y proveedores, compras, calidad, instancias de decisión, estructura organizacional e indicadores de la operación de TI.</t>
  </si>
  <si>
    <t>2. La entidad ha optimizado sus compras de TI</t>
  </si>
  <si>
    <t>LI.GO.04
LI.GO.05</t>
  </si>
  <si>
    <t>LI.GO.06
LI.GO.07
LI.GO.08</t>
  </si>
  <si>
    <t>LI.GO.09
LI.GO.10
LI.GO.11</t>
  </si>
  <si>
    <t>G.GOB.01 Guía del Dominio de Gobierno de TI
G.ES.04 Guía del dominio de estrategia: Definición del portafolio de servicios de TI</t>
  </si>
  <si>
    <t>1. La entidad establece mecanismos de seguimiento, control y mejora continua para prestar los servicios incluidos en el catálogo de servicios de TI.</t>
  </si>
  <si>
    <t>2. La entidad define un esquema de gestión, supervisión y seguimiento a los proveedores de servicios TI, garantizando que éstos transfieran el conocimiento adquirido.</t>
  </si>
  <si>
    <t>LI.GO.12
LI.GO.13</t>
  </si>
  <si>
    <t>LI.GO.14
LI.GO.15</t>
  </si>
  <si>
    <t>G.INF.01 Guía del dominio de información</t>
  </si>
  <si>
    <t>LI.INF.01
LI.INF.02
LI.INF.03
LI.INF.04
LI.INF.05</t>
  </si>
  <si>
    <t>1. La entidad cuenta con un catálogo de componentes de información (datos, información, servicios y flujos de información).</t>
  </si>
  <si>
    <t>2. La entidad provee y/o consume componentes de información a través de la Plataforma de Interoperabilidad</t>
  </si>
  <si>
    <t>G.INF.01 Guía del dominio de información
G.INF.02 Guía del dominio de información: administración de datos maestros
G.INF.03 Guía del dominio de información: Ciclo de vida del dato 
G.INF.04 Guía del dominio de información: construcción del mapa de información
G.INF.05 Guía del dominio de información: migración del dato 
G.INF.06 Guía del dominio de información: gobierno del dato</t>
  </si>
  <si>
    <t>LI.INF.06
LI.INF.07</t>
  </si>
  <si>
    <t>LI.INF.08
LI.INF.09</t>
  </si>
  <si>
    <t>G.INF.01 Guía del dominio de Información
G.INF.02 Guía del dominio de Información: Administración de datos maestros</t>
  </si>
  <si>
    <t>LI.INF.10
LI.INF.11
LI.INF.12</t>
  </si>
  <si>
    <t>1. La entidad aplica los mecanismos adecuados de aseguramiento, control, inspección y mejoramiento de la calidad de los componentes de información</t>
  </si>
  <si>
    <t>2. La entidad define y gestiona los controles y mecanismos para alcanzar los niveles requeridos de seguridad, privacidad y trazabilidad de los componentes de información</t>
  </si>
  <si>
    <t>G.INF.01 Guía del dominio de información
NTC-ISO-IEC 27001:2013
M.SPI Modelo de Seguridad y Privacidad de la Información para Gobierno en línea (Marco de Referencia de Arquitectura Empresarial para la gestión de TI)</t>
  </si>
  <si>
    <t>LI.INF.13</t>
  </si>
  <si>
    <t>LI.INF.14
LI.INF.15</t>
  </si>
  <si>
    <t>3. La entidad aplica buenas prácticas para la adquisición de servicios tecnológicos.</t>
  </si>
  <si>
    <t>4. La entidad implementa un programa de correcta disposición final de los residuos tecnológicos.</t>
  </si>
  <si>
    <t>G.SIS.01 Guía del dominio de sistemas de información</t>
  </si>
  <si>
    <t>LI.SIS.01
LI.SIS.02
LI.SIS.03
LI.SIS.04</t>
  </si>
  <si>
    <t>LI.SIS.05</t>
  </si>
  <si>
    <t>LI.SIS.06</t>
  </si>
  <si>
    <t>1. La entidad cuenta con una arquitectura de sistemas de información</t>
  </si>
  <si>
    <t>2. La entidad aplica buenas prácticas en la adquisición y/o desarrollo de sistemas de información</t>
  </si>
  <si>
    <t>3. La entidad especifica y gestiona los derechos y requisitos legales en materia de derechos de autor</t>
  </si>
  <si>
    <t>1. Los sistemas de información incorporan las recomendaciones de Estilo y Usabilidad.</t>
  </si>
  <si>
    <t>2. Los sistemas de información se habilitan para abrir los datos e interoperar.</t>
  </si>
  <si>
    <t>LI.SIS.08
LI.SIS.09
LI.SIS.10</t>
  </si>
  <si>
    <t>1. La entidad cuenta con ambientes diferentes para las etapas del ciclo de vida de los sistemas de información.</t>
  </si>
  <si>
    <t>LI.SIS.11</t>
  </si>
  <si>
    <t>LI.SIS.12
LI.SIS.13 
LI.SIS.14
LI.SIS.15 
LI.SIS.16
LI.SIS.17</t>
  </si>
  <si>
    <t>1. La entidad aplica los mecanismos adecuados de aseguramiento, control, inspección y mejoramiento de la calidad de los sistemas de información.</t>
  </si>
  <si>
    <t>2. La entidad establece la definición y gestión de los controles y mecanismos para alcanzar los niveles requeridos de auditoría, seguridad, privacidad y trazabilidad de los sistemas de información.</t>
  </si>
  <si>
    <t>NTC-ISO-IEC 27001:2013
G.SIS.01 Guía del dominio de sistemas de información
G.SIS.02 Guía del dominio de sistemas de Información: Trazabilidad de Sistemas de información</t>
  </si>
  <si>
    <t>LI.SIS.20
LI.SIS.21</t>
  </si>
  <si>
    <t>LI.SIS.22
LI.SIS.23</t>
  </si>
  <si>
    <t>1. La entidad cuenta con un catalogo de servicios tecnológicos.</t>
  </si>
  <si>
    <t>2. La entidad cuenta con una arquitectura de servicios tecnológicos documentada para soportar los sistemas y servicios de información.</t>
  </si>
  <si>
    <t>LI.ST.01</t>
  </si>
  <si>
    <t>LI.ST.02
LI.ST.03</t>
  </si>
  <si>
    <t>LI.ST.04</t>
  </si>
  <si>
    <t>LI.ST.15</t>
  </si>
  <si>
    <t>G.ST.01 Guía del dominio de servicios tecnológicos</t>
  </si>
  <si>
    <t>LI.ST.05
LI.ST.06
LI.ST.07</t>
  </si>
  <si>
    <t>LI.ST.08
LI.ST.09
LI.ST.10</t>
  </si>
  <si>
    <t>1. La entidad aplica los mecanismos adecuados de aseguramiento, control, inspección y mejoramiento de la calidad de los servicios tecnológicos.</t>
  </si>
  <si>
    <t>2. La entidad establece la definición y gestión de los controles y mecanismos para alcanzar los niveles requeridos de auditoría, seguridad, privacidad y trazabilidad de los servicios tecnológicos.</t>
  </si>
  <si>
    <t>G.SIS.01 Guía del dominio de sistemas de información
NTC-ISO-IEC 27001:2013</t>
  </si>
  <si>
    <t>LI.ST.11
LI.ST.12</t>
  </si>
  <si>
    <t>LI.ST.13 
LI.ST.14
LI.ST.15</t>
  </si>
  <si>
    <t>Guía de caracterización de usuarios, ciudadanos y grupos de interés.
Departamento Nacional de Planeación-PNSC
G.UA.01 Guía del dominio de uso y apropiación</t>
  </si>
  <si>
    <t>LI.UA.01
LI.UA.02
LI.UA.03
LI.UA.04
LI.UA.05</t>
  </si>
  <si>
    <t>G.UA.01 Guía del dominio de uso y apropiación</t>
  </si>
  <si>
    <t>LI.UA.06
LI.UA.07
LI.UA.08</t>
  </si>
  <si>
    <t>LI.UA.09
LI.UA.10</t>
  </si>
  <si>
    <t>LOGRO</t>
  </si>
  <si>
    <t>Busca facilitar el acceso a la información pública de manera permanente y permitir su aprovechamiento por parte de los usuarios ciudadanos y grupos de interés</t>
  </si>
  <si>
    <t>DESCRIPCION COMPONENTE</t>
  </si>
  <si>
    <t>DESCRIPCION LOGRO</t>
  </si>
  <si>
    <t>DESCRIPCION CRITERIO</t>
  </si>
  <si>
    <t xml:space="preserve">Busca poner a disposición de los usuarios, ciudadanos y grupos de interés, toda la información de carácter público, a través de diversos canales electrónicos </t>
  </si>
  <si>
    <t>Busca fomentar el diálogo y la retroalimentación entre las entidades del Estado y los usuarios, ciudadanos y grupos de interés, a través de acciones permanentes de rendición de cuentas, que permita fomentar el diálogo con la ciudadanía a través del uso de la información oportuna, veráz y en lenguaje claro haciendo uso de medios electrónicos.</t>
  </si>
  <si>
    <t>Busca generar valor a partir del aprovechamiento de la información pública por parte de los usuarios, ciudadanos y grupos de interés.</t>
  </si>
  <si>
    <t>Busca la generación de soluciones provenientes de los usuarios, a retos o problemáticas identificados por las entidades y/o por los usuarios.</t>
  </si>
  <si>
    <t>Busca la construcción de soluciones a problemas o retos públicos a través de acciones de colaboración con los usuarios, ciudadanos y grupos de interés.</t>
  </si>
  <si>
    <t>La entidad cuenta e implementa una estrategia de participación electrónica que busca promover la participación, conocer e involucrar a los usuarios en el quehacer público.</t>
  </si>
  <si>
    <t>Busca promover la participación a partir de la planeación del uso de medios electrónicos que establezca los recursos necesarios para el desarrollo eficiente y efectivo de la misma.</t>
  </si>
  <si>
    <t>Busca conocer la opinión de los usuarios, ciudadanos y grupos de interés. con respecto a una o más temáticas de interés público, promovidas por la entidad.</t>
  </si>
  <si>
    <t>Toma de decisiones</t>
  </si>
  <si>
    <t>Busca involucrar a los usuarios, ciudadanos y grupos de interés en los procesos de toma de decisiones de la entidad.</t>
  </si>
  <si>
    <t>Los usuarios cuentan con una oferta de trámites, servicios y espacios de comunicación a través de canales electrónicos usables y accesibles que responden a sus necesidades y expectativas.</t>
  </si>
  <si>
    <t>Busca conocer de una manera detallada las necesidades y características de los usuarios, ciudadanos y grupos de interés de forma tal que las actividades de diseño, rediseño, comunicación y mejoramiento de trámites y servicios respondan a éstas.</t>
  </si>
  <si>
    <t>Busca que los trámites y servicios disponibles por medios electrónicos cuenten con las características necesarias para que toda la población pueda acceder a ellos, incluso aquella que se encuentra en situación de discapacidad.</t>
  </si>
  <si>
    <t>Busca que los trámites y servicios disponibles por medios electrónicos sean de fácil uso, y proporcionen una mejor experiencia a los usuarios, ciudadanos y grupos de interés.</t>
  </si>
  <si>
    <t>Busca aumentar el conocimiento, uso y preferencia de trámites y servicios electrónicos por parte de los usuarios internos y externos.</t>
  </si>
  <si>
    <t>Busca conocer el grado de satisfacción de los distintos usuarios respecto a la oferta de trámites y servicios electrónicos habilitados por la entidad.</t>
  </si>
  <si>
    <t>Busca aumentar los niveles de satisfacción de los usuarios a través de acciones permanentes de mejoramiento de los trámites y servicios electrónicos.</t>
  </si>
  <si>
    <t>Los usuarios cuentan con múltiples canales que operan de forma integrada, para la atención de peticiones, quejas, reclamos y denuncias</t>
  </si>
  <si>
    <t>Busca garantizar que los usuarios cuenten con un canal de atención y comunicación con la entidad, a través del sitio web, que permita realizar el seguimiento de PQRD y desarrollar acciones de mejoramiento contínuo a partir de la evaluación de la satisfacción del usuario.</t>
  </si>
  <si>
    <t>Busca garantizar un canal de atención y comunicación de los usuarios con la entidad, a través de tecnologías móviles, facilitando el seguimiento permanente y desarrollando acciones de mejoramiento contínuo a partir de la evaluación de la satisfacción del usuario.</t>
  </si>
  <si>
    <t>Busca integrar y centralizar las peticiones, quejas, reclamos y denuncias recibidas a través de los diferentes canales habilitados para tal fin y desarrollar acciones de mejoramiento contínuo a partir de la evaluación de la satisfacción del usuario.</t>
  </si>
  <si>
    <t>Buscan facilitar a los usuarios, ciudadanos y grupos de interés la disposición, diligenciamiento y/o envío de formularios requeridos para la realización de los trámites y servicios.</t>
  </si>
  <si>
    <t>Busca que los usuarios internos y externos puedan gestionar completamente en línea sus certificaciones y constancias.</t>
  </si>
  <si>
    <t>Busca que los usuarios puedan gestionar los trámites y servicios ofrecidos por las entidades completamente en línea.</t>
  </si>
  <si>
    <t xml:space="preserve">Busca que el usuario gestione de manera integrada los trámites y servicios agrupados por temáticas, intereses o poblaciones, que están en cabeza de una o varias entidades.
De esta manera se provee una solución completa al usuario presentando una cara unificada del Estado. </t>
  </si>
  <si>
    <t>Busca aportar valor al desarrollo sectorial e institucional de las entidades a través de una estrategia de TI</t>
  </si>
  <si>
    <t>Busca la comprensión de la situación actual de la entidad, contexto organizacional y entorno relacionado con el uso de las tecnologías</t>
  </si>
  <si>
    <t xml:space="preserve">Busca proporcionar las directrices para una estrategia de TI alineada con las estrategias del Estado, sectoriales e institucionales, desde el entendimiento de la misión, metas y objetivos de la entidad con el objetivo de generar valor público. </t>
  </si>
  <si>
    <t xml:space="preserve">Busca desplegar los proyectos incluidos en el plan estratégico de TI y la conformación del catálogo de servicios que incluye la definición de la oferta de servicios de TI para usuarios internos y externos. </t>
  </si>
  <si>
    <t>Permite conocer el avance de la implementación, así como el nivel de cumplimiento de la Estrategia de TI.</t>
  </si>
  <si>
    <t>Busca aportar valor al desarrollo institucional y/o sectorial a través de la implementación de esquemas de gobernabilidad de TI, alineados a los procesos y procedimientos de la entidad.</t>
  </si>
  <si>
    <t>Busca que los proyectos de TI aporten valor al quehacer de la entidad.</t>
  </si>
  <si>
    <t>Busca mejorar continuamente la gestión de TI, a través de la definición e implementación de un modelo de organización de TI.</t>
  </si>
  <si>
    <t>Busca incorporar el direccionamiento, seguimiento y evaluación de proyectos asociados a TI.</t>
  </si>
  <si>
    <t>Busca gestionar y realizar seguimiento a la prestación de los servicios de TI y a los proveedores que los brindan.</t>
  </si>
  <si>
    <t>Busca aportar valor estratégico a la toma de decisiones a partir de la gestión de la información como un producto y servicio de calidad</t>
  </si>
  <si>
    <t>Busca incorporar un esquema de gestión de los componentes de información en las entidades.</t>
  </si>
  <si>
    <t>Busca estructurar y caracterizar los componentes de información.</t>
  </si>
  <si>
    <t>Busca el uso eficiente de los componentes de información para la toma de decisiones.</t>
  </si>
  <si>
    <t>Busca definir y gestionar controles y mecanismos que contribuyan a alcanzar los niveles requeridos de calidad, seguridad, privacidad y trazabilidad de los componentes de información.</t>
  </si>
  <si>
    <t>Busca potenciar los procesos y servicios que presta la entidad a través de la gestión de los sistemas de información</t>
  </si>
  <si>
    <t>Busca planear y gestionar los sistemas de información (misional, de apoyo, portales digitales y de direccionamiento estratégico).</t>
  </si>
  <si>
    <t>Busca diseñar sistemas estandarizados, interoperables y usables.</t>
  </si>
  <si>
    <t>Busca definir y gestionar las etapas que deben surtir los sistemas de información desde la definición de requerimientos hasta el despliegue, puesta en funcionamiento y uso.</t>
  </si>
  <si>
    <t>Busca definir los aspectos necesarios para garantizar la entrega, evolución y adecuado soporte de los sistemas de información.</t>
  </si>
  <si>
    <t>Busca la definición y gestión de los controles y mecanismos para alcanzar los niveles requeridos de seguridad, privacidad y trazabilidad de los sistemas de información.</t>
  </si>
  <si>
    <t>Busca gestionar la infraestructura tecnológica que soporta los sistemas, los servicios de información y la operación de la entidad.</t>
  </si>
  <si>
    <t>Busca planear y definir una estrategia de evolución de los sistemas de información.</t>
  </si>
  <si>
    <t>Busca garantizar la disponibilidad y continuidad de los servicios tecnológicos, de acuerdo con las necesidades de operación de la misma.</t>
  </si>
  <si>
    <t xml:space="preserve">Busca realizar soporte y mantenimiento a los servicios tecnológicos. </t>
  </si>
  <si>
    <t>Busca definir y gestionar los controles y mecanismos para alcanzar los niveles requeridos de calidad, seguridad y trazabilidad de los servicios tecnológicos.</t>
  </si>
  <si>
    <t>Busca realizar actividades orientadas al desarrollo de competencias TI y vincular los diversos grupos de interés en las iniciativas TI</t>
  </si>
  <si>
    <t>Busca definir e implementar la estrategia de uso y apropiación de TI.</t>
  </si>
  <si>
    <t xml:space="preserve">Busca adaptarse al cambio generado por la implementación de los proyectos o iniciativas de TI. </t>
  </si>
  <si>
    <t>Busca establecer e implementar el monitoreo y evaluación del impacto de la estrategia de uso y apropiación de los proyectos de TI.</t>
  </si>
  <si>
    <t>Busca desarrollar capacidades institucionales para la prestación de servicios a través de la automatización de procesos y procedimientos y la aplicación de buenas prácticas de TI</t>
  </si>
  <si>
    <t>Busca el uso eficiente de papel a través de la definición y adopción de buenas prácticas mediadas por TI.</t>
  </si>
  <si>
    <t>Busca incorporar el uso de documentos electrónicos con base en el análisis de los procesos de la entidad.</t>
  </si>
  <si>
    <t xml:space="preserve">Busca automatizar los procesos y procedimientos estratégicos en la institución. </t>
  </si>
  <si>
    <t>Manual de implementación de un programa de Gestión documental (Archivo General de la Nación)
Guia para el Archivamiento web (Archivo General de la Nación)
G.UA.01 Guía del dominio de uso y apropiación</t>
  </si>
  <si>
    <t>LI.GO.O2</t>
  </si>
  <si>
    <t>LI.GO.02
LI.INF.04
LI.INF.07
LI.SIS.10</t>
  </si>
  <si>
    <t>LI.ES.01
LI.ES.02
LI.ES.03
LI.ES.08
LI.GO.02
LI.GO.05</t>
  </si>
  <si>
    <t>Comprende las acciones transversales a los demás componentes enunciados, tendientes a proteger la información y los sistemas de información, de acceso, uso, divulgación, interrupción o destrucción no autorizada</t>
  </si>
  <si>
    <t>Busca definir el estado actual del nivel de seguridad y privacidad y define las acciones a implementar.</t>
  </si>
  <si>
    <t xml:space="preserve">Busca determinar el estado actual del nivel de seguridad y privacidad de la información y de los sistemas de información. </t>
  </si>
  <si>
    <t>Busca generar un plan de seguridad y privacidad alineado con el propósito misional.</t>
  </si>
  <si>
    <t>LI.ES.01
LI.ES.02
LI.GO.01
LI.GO.04
LI.ST.14</t>
  </si>
  <si>
    <t>M.SPI Modelo de Seguridad y Privacidad de la Información para GEL - Anexo No. 2, 3, 4 y 6
NTC-ISO-IEC 27001:2013</t>
  </si>
  <si>
    <t>M.SPI Modelo de Seguridad y Privacidad de la Información para GEL - Anexo No. 5
NTC-ISO-IEC 27001:2013</t>
  </si>
  <si>
    <t>LI.ES.02
LI.ES.06
LI.ES.08
LI.GO.01
LI.GO.04
LI.GO.09
LI.SIS 22</t>
  </si>
  <si>
    <t>Busca desarrollar las acciones definidas en el plan de seguridad y privacidad.</t>
  </si>
  <si>
    <t xml:space="preserve">Busca proteger los derechos de los usuarios de la entidad y mejorar los niveles de confianza en los mismos a través de la identificación, valoración, tratamiento y mitigación de los riesgos de los sistemas de información. </t>
  </si>
  <si>
    <t>M.SPI Modelo de Seguridad y Privacidad de la Información para GEL - Anexo No. 6, 7, 10, 11, 12, 13, 14, 15 y 16
NTC-ISO-IEC 27001:2013</t>
  </si>
  <si>
    <t>LI.INF.15
LI.SIS.22</t>
  </si>
  <si>
    <t>1. La entidad cuenta con actividades para el seguimiento, medición, análisis y evaluación del desempeño de la seguridad y privacidad con el fin de generar los ajustes o cambios pertinentes y oportunos.</t>
  </si>
  <si>
    <t>2. La entidad revisa e implementa acciones de mejora continua que garanticen el cumplimiento del plan de seguridad y privacidad de la Información.</t>
  </si>
  <si>
    <t xml:space="preserve">Busca desarrollar actividades para la evaluación y mejora de los niveles de seguridad y privacidad de la información y los sistemas de información.
</t>
  </si>
  <si>
    <t xml:space="preserve">Busca hacer las mediciones necesarias para calificar la operación y efectividad de Ios controles, estableciendo niveles de cumplimiento y de protección de los principios de seguridad y  privacidad
de la información. </t>
  </si>
  <si>
    <t>M.SPI Modelo de Seguridad y Privacidad de la Información para GEL - Anexo No. 8 y 9 
NTC-ISO-IEC 27001:2013</t>
  </si>
  <si>
    <t>LI.ES.13
LI.GO.03
LI.GO.12</t>
  </si>
  <si>
    <t>La dirección de Tecnologías y Sistemas de la Información o quien haga sus veces debe contar con una matriz de caracterización que identifique, clasifique y priorice los grupos de interés involucrados e impactados por los proyectos de TI.</t>
  </si>
  <si>
    <t>LINEAMIENTOS GEL</t>
  </si>
  <si>
    <t>CÓDIGO</t>
  </si>
  <si>
    <t>ÁMBITO</t>
  </si>
  <si>
    <t>DOMINIO</t>
  </si>
  <si>
    <t>Estrategia para el Uso y Apropiación de TI</t>
  </si>
  <si>
    <t>Calidad y seguridad de los Componentes de Información</t>
  </si>
  <si>
    <t>La dirección de Tecnologías y Sistemas de la Información o quien haga sus veces debe incorporar, en los atributos de los Componentes de información, la información asociada con los responsables y políticas de la protección y privacidad de la información, conforme con la normativa de protección de datos de tipo personal y de acceso a la información pública.</t>
  </si>
  <si>
    <t>LI.ES.07</t>
  </si>
  <si>
    <t>Direccionamiento estratégico</t>
  </si>
  <si>
    <t>Estrategia</t>
  </si>
  <si>
    <t>La dirección de Tecnologías y Sistemas de la Información o quien haga sus veces debe definir el plan de comunicación de la estrategia, las políticas, los proyectos, los resultados y los servicios de TI.</t>
  </si>
  <si>
    <t>LI.UA.04</t>
  </si>
  <si>
    <t>La dirección de Tecnologías y Sistemas de la Información o quien haga sus veces es la responsable de identificar y establecer un esquema de incentivos que, alineado con la estrategia de Uso y Apropiación, movilice a los grupos de interés para adoptar favorablemente los proyectos de TI.</t>
  </si>
  <si>
    <t>LI.SIS.23</t>
  </si>
  <si>
    <t>Gestión de la calidad y seguridad de los Sistemas de Información</t>
  </si>
  <si>
    <t>En el diseño de sus sistemas de información, la dirección de Tecnologías y Sistemas de la Información o quien haga sus veces debe tener en cuenta mecanismos que aseguren el registro histórico para poder mantener la trazabilidad de las acciones realizadas por los usuarios.</t>
  </si>
  <si>
    <t>LI.ST.05</t>
  </si>
  <si>
    <t>Operación de los Servicios Tecnológicos</t>
  </si>
  <si>
    <t>La dirección de Tecnologías y Sistemas de la Información o quien haga sus veces debe garantizar que sus Servicios Tecnológicos estén respaldados con sistemas de alimentación eléctrica, mecanismos de refrigeración, soluciones de detección de incendios, sistemas de control de acceso y sistemas de monitoreo de componentes físicos que aseguren la continuidad y disponibilidad del servicio, así como la capacidad de atención y resolución de incidentes.</t>
  </si>
  <si>
    <t>LI.ST.09</t>
  </si>
  <si>
    <t>Soporte de los Servicios Tecnológicos</t>
  </si>
  <si>
    <t>La dirección de Tecnologías y Sistemas de la Información o quien haga sus veces debe definir e implementar el procedimiento para atender los requerimientos de soporte de primer, segundo y tercer nivel, para sus servicios de TI, a través de una Mesa de Servicio.</t>
  </si>
  <si>
    <t>LI.GO.05</t>
  </si>
  <si>
    <t>Esquema de Gobierno TI</t>
  </si>
  <si>
    <t>Gobierno</t>
  </si>
  <si>
    <t>La dirección de Tecnologías y Sistemas de la Información o quien haga sus veces debe definir, direccionar, evaluar y monitorear las capacidades disponibles y las requeridas de TI, las cuales incluyen los recursos y el talento humano necesarios para poder ofrecer los servicios de TI.</t>
  </si>
  <si>
    <t>LI.GO.10</t>
  </si>
  <si>
    <t>El gerente de un proyecto, por parte de la dirección de Tecnologías y Sistemas de la Información o quien haga sus veces, deberá evaluar, direccionar y monitorear lo relacionado con TI, incluyendo como mínimo los siguientes aspectos: alcance, costos, tiempo, equipo humano, compras, calidad, comunicación, interesados, riesgos e integración.</t>
  </si>
  <si>
    <t>LI.SIS.20</t>
  </si>
  <si>
    <t>La dirección de Tecnologías y Sistemas de la Información o quien haga sus veces debe contar con planes de calidad de los componentes de software de sus sistemas de información. Este Plan de Calidad debe formar parte del proceso de desarrollo de software.</t>
  </si>
  <si>
    <t>LI.ST.10</t>
  </si>
  <si>
    <t>La dirección de Tecnologías y Sistemas de la Información o quien haga sus veces debe implementar un plan de mantenimiento preventivo sobre toda la infraestructura y los Servicios Tecnológicos.</t>
  </si>
  <si>
    <t>LI.ST.12</t>
  </si>
  <si>
    <t>Gestión de la calidad y la seguridad de los Servicios Tecnológicos</t>
  </si>
  <si>
    <t>La dirección de Tecnologías y Sistemas de la Información o quien haga sus veces debe asegurarse de que la infraestructura que soporta los Servicios Tecnológicos de la institución cuente con mecanismos de monitoreo para generar alertas tempranas ligadas a los umbrales de operación que tenga definidos.</t>
  </si>
  <si>
    <t>LI.SIS.21</t>
  </si>
  <si>
    <t>En el diseño de los sistemas de información, la dirección de Tecnologías y Sistemas de la Información o quien haga sus veces debe tener en cuenta los requerimientos de la institución, las restricciones funcionales y técnicas, y los atributos de calidad.</t>
  </si>
  <si>
    <t>LI.ST.07</t>
  </si>
  <si>
    <t>La dirección de Tecnologías y Sistemas de la Información o quien haga sus veces debe velar por la óptima prestación de los servicios de TI, identificando las capacidades actuales de los Servicios Tecnológicos y proyectando las capacidades futuras requeridas para que cumplan con los niveles de servicio acordados con los usuarios.</t>
  </si>
  <si>
    <t>Las instituciones de la administración pública deben contar con una estrategia de TI que esté alineada con las estrategias sectoriales, el Plan Nacional de Desarrollo, los planes sectoriales, los planes decenales -cuando existan- y los planes estratégicos institucionales. La estrategia de TI debe estar orientada a generar valor y a contribuir al logro de los objetivos estratégicos.</t>
  </si>
  <si>
    <t>LI.ES.02</t>
  </si>
  <si>
    <t>Cada sector e institución, mediante un trabajo articulado, debe contar con una Arquitectura Empresarial que permita materializar su visión estratégica utilizando la tecnología como agente de transformación. Para ello, debe aplicar el Marco de Referencia de Arquitectura Empresarial para la gestión de TI del país, teniendo en cuenta las características específicas del sector o la institución.</t>
  </si>
  <si>
    <t>LI.ES.08</t>
  </si>
  <si>
    <t>Implementación de la Estrategia TI</t>
  </si>
  <si>
    <t>La dirección de Tecnologías y Sistemas de la Información o quien haga sus veces debe participar de forma activa en la concepción, planeación y desarrollo de los proyectos de la institución que incorporen componentes de TI. Así mismo, debe asegurar la conformidad del proyecto con los lineamientos de la Arquitectura Empresarial definidos para la institución.</t>
  </si>
  <si>
    <t>LI.GO.02</t>
  </si>
  <si>
    <t>Cumplimiento y alineación</t>
  </si>
  <si>
    <t>La dirección de Tecnologías y Sistemas de la Información o quien haga sus veces debe identificar, definir y especificar las necesidades de sistematización y apoyo tecnológico a los procesos de la institución a partir del mapa de procesos del Modelo Integrado de Planeación y Gestión de la institución, de tal manera que desde su diseño se incorporen facilidades tecnológicas que contribuyan a lograr transversalidad, coordinación, articulación, mayor eficiencia y oportunidad a nivel institucional y sectorial para obtener menores costos, mejores servicios, menores riesgos y mayor seguridad.</t>
  </si>
  <si>
    <t>LI.GO.13</t>
  </si>
  <si>
    <t>La dirección de Tecnologías y Sistemas de la Información o quien haga sus veces debe identificar áreas con oportunidad de mejora, de acuerdo con los criterios de calidad establecidos en el Modelo Integrado de Planeación y Gestión de la institución, de modo que pueda focalizar esfuerzos en el mejoramiento de los procesos de TI para contribuir con el cumplimiento de las metas institucionales y del sector.</t>
  </si>
  <si>
    <t>LI.INF.10</t>
  </si>
  <si>
    <t>Análisis y aprovechamiento de los Componentes de Información</t>
  </si>
  <si>
    <t>La dirección de Tecnologías y Sistemas de la Información o quien haga sus veces debe impulsar el uso de su información a través de mecanismos sencillos, confiables y seguros, para el entendimiento, análisis y aprovechamiento de la información por parte de los grupos de interés.</t>
  </si>
  <si>
    <t>LI.INF.09</t>
  </si>
  <si>
    <t>Diseño de los Componentes de Información</t>
  </si>
  <si>
    <t>La dirección de Tecnologías y Sistemas de la Información o quien haga sus veces debe garantizar los mecanismos que permitan el acceso a los servicios de información por parte de los diferentes grupos de interés, contemplando características de accesibilidad, seguridad y usabilidad.</t>
  </si>
  <si>
    <t>LI.SIS.08</t>
  </si>
  <si>
    <t>Diseño de los Sistemas de Información</t>
  </si>
  <si>
    <t>La dirección de Tecnologías y Sistemas de la Información o quien haga sus veces debe habilitar en sus sistemas de información aquellas características funcionales y no funcionales, necesarias para la apertura de sus datos, de acuerdo con la normativa del Estado colombiano.</t>
  </si>
  <si>
    <t>LI.INF.03</t>
  </si>
  <si>
    <t>Planeación y gobierno de los componentes de Información</t>
  </si>
  <si>
    <t>La dirección de Tecnologías y Sistemas de la Información o quien haga sus veces debe definir, implementar y gobernar la Arquitectura de Información, estableciendo métricas e indicadores de seguimiento, gestión y evolución de dicha arquitectura.</t>
  </si>
  <si>
    <t>LI.INF.07</t>
  </si>
  <si>
    <t>La dirección de Tecnologías y Sistemas de la Información o quien haga sus veces debe crear y mantener actualizado un directorio de los Componentes de información. La institución es responsable de definir el nivel de acceso de este directorio teniendo en cuenta la normatividad asociada.
Este directorio debe hacer parte del directorio de Componentes de información sectorial, el cual debe ser consolidado a través de la cabeza de sector, con el fin de promover y facilitar el consumo, re-uso, ubicación y entendimiento, entre otros de los Componentes de información.</t>
  </si>
  <si>
    <t>LI.INF.02</t>
  </si>
  <si>
    <t>La dirección de Tecnologías y Sistemas de la Información o quien haga sus veces debe contar con un plan de calidad de los componentes de información que incluya etapas de aseguramiento, control e inspección, medición de indicadores de calidad, actividades preventivas, correctivas y de mejoramiento continuo de la calidad de los componentes.</t>
  </si>
  <si>
    <t>La dirección de Tecnologías y Sistemas de la Información o quien haga sus veces debe generar mecanismos que permitan a los consumidores de los Componentes de información reportar los hallazgos encontrados durante el uso de los servicios de información.</t>
  </si>
  <si>
    <t>LI.INF.04</t>
  </si>
  <si>
    <t>La dirección de Tecnologías y Sistemas de la Información o quien haga sus veces debe contemplar el ciclo de vida de la gestión documental en la Arquitectura de Información.</t>
  </si>
  <si>
    <t>LI.INF.06</t>
  </si>
  <si>
    <t>Se debe utilizar el lenguaje común para el intercambio de información con otras instituciones. Si el lenguaje no incorpora alguna definición que sea requerida a escala institucional o sectorial, la dirección de Tecnologías y Sistemas de la Información o quien haga sus veces deberá solicitar la inclusión al Ministerio de las TIC para que pueda ser utilizada por otras instituciones y quede disponible en el portal de Lenguaje común de intercambio de información del Estado colombiano.</t>
  </si>
  <si>
    <t>LI.SIS.07</t>
  </si>
  <si>
    <t>La dirección de Tecnologías y Sistemas de la Información o quien haga sus veces debe definir una guía de estilo y usabilidad única, que establezca los principios para el estilo de los componentes de presentación, estructura para la visualización de la información y procesos de navegación entre pantallas, entre otros. Esta guía de estilo y usabilidad debe estar particularizada para cada medio tecnológico o canal utilizado por los sistemas de información y, así mismo, debe estar alineada con los principios de usabilidad definidos por el Estado colombiano. La dirección de Tecnologías y Sistemas de la Información o quien haga sus veces debe asegurarse de la aplicación de esta guía en todos sus sistemas de información. Para los componentes de software, que sean propiedad de terceros, se debe realizar su personalización de manera que se busque brindar una adecuada experiencia de usuario.</t>
  </si>
  <si>
    <t>LI.SIS.09</t>
  </si>
  <si>
    <t>La dirección de Tecnologías y Sistemas de la Información o quien haga sus veces debe habilitar en sus sistemas de información aquellas características funcionales y no funcionales, necesarias para interactuar con la Plataforma de Interoperabilidad del Estado colombiano, partiendo de los flujos de información registrados en el directorio de Componentes de información y las necesidades de intercambio de información con otras instituciones.</t>
  </si>
  <si>
    <t>LI.SIS.13</t>
  </si>
  <si>
    <t>Ciclo de vida de los Sistemas de Información</t>
  </si>
  <si>
    <t>La dirección de Tecnologías y Sistemas de la Información o quien haga sus veces debe diseñar e implementar estrategias que permitan la integración continua e incremental de los nuevos desarrollos y que apoyen la automatización de las actividades en las diferentes fases del ciclo de vida de los sistemas de información.</t>
  </si>
  <si>
    <t>LI.SIS.14</t>
  </si>
  <si>
    <t>En el proceso de desarrollo y evolución de un sistema de información, la dirección de Tecnologías y Sistemas de la Información o quien haga sus veces debe contar con un plan de pruebas que cubra lo funcional y lo no funcional. La aceptación de cada una de las etapas de este plan debe estar vinculada a la transición del sistema de información a través de los diferentes ambientes.</t>
  </si>
  <si>
    <t>LI.SIS.22</t>
  </si>
  <si>
    <t>En el diseño de sus sistemas de información, la dirección de Tecnologías y Sistemas de la Información o quien haga sus veces debe incorporar aquellos componentes de seguridad para el tratamiento de la privacidad de la información, la implementación de controles de acceso, así como los mecanismos de integridad y cifrado de la información.</t>
  </si>
  <si>
    <t>LI.ES.03</t>
  </si>
  <si>
    <t>La institución debe integrar al PETI e implementar los proyectos definidos en el mapa de ruta que resulten de los ejercicios de Arquitectura Empresarial.</t>
  </si>
  <si>
    <t>LI.GO.07</t>
  </si>
  <si>
    <t>La dirección de Tecnologías y Sistemas de la Información o quien haga sus veces debe definir los criterios y métodos que direccionen la toma de decisiones de inversión en Tecnologías de la Información (TI), a la vez que se cumple con los prinicipios de neutralidad tecnológica y se busca el beneficio económico y de servicio para la institución. Para todos los proyectos en los que se involucren TI, se deberá realizar un análisis del costo total de propiedad de la inversión, en el que se incorporen los costos de los bienes y servicios, los costos de operación, el mantenimiento, el licenciamiento, el soporte y otros costos para la puesta en funcionamiento de los bienes y servicios por adquirir. Este estudio debe realizarse para establecer los requerimientos de financiación del proyecto. Debe contemplar los costos de capital (CAPEX) y los costos de operación (OPEX).</t>
  </si>
  <si>
    <t>LI.GO.08</t>
  </si>
  <si>
    <t>La dirección de Tecnologías y Sistemas de la Información o quien haga sus veces debe establecer la relación costo-beneficio y justificar la inversión de los proyectos de TI. Para establecer el retorno de la inversión, se deberá estructurar un caso de negocio para el proyecto, con el fin de asegurar que los recursos públicos se utilicen para contribuir al logro de beneficios e impactos concretos de la institución. Debido a la imposibilidad de obtener retorno monetario en algunos casos, ya que se trata de gestiones sin ánimo de lucro, los beneficios deben contemplar resultados de mejoramiento del servicio, de la oportunidad, de la satisfacción del ciudadano y del bienestar de la población, entre otros.</t>
  </si>
  <si>
    <t>LI.SIS.12</t>
  </si>
  <si>
    <t>La dirección de Tecnologías y Sistemas de la Información o quien haga sus veces debe aplicar un proceso formal de manejo de requerimientos, que incluya la identificación, la especificación y el análisis de las necesidades funcionales y no funcionales, la definición de los criterios de aceptación y la trazabilidad de los requerimientos a través del ciclo de vida de los sistemas de información.</t>
  </si>
  <si>
    <t>LI.SIS.17</t>
  </si>
  <si>
    <t>En los servicios de soporte de los sistemas de información, la dirección de Tecnologías y Sistemas de la Información o quien haga sus veces debe formalizar la petición de nuevas funcionalidades o de cambios a las existentes, a través de un procedimiento de control de cambios.</t>
  </si>
  <si>
    <t>LI.GO.06</t>
  </si>
  <si>
    <t>La dirección de Tecnologías y Sistemas de la Información o quien haga sus veces debe realizar las compras a través de Acuerdos Marco de Precios (AMP) existentes, en caso de que apliquen, y dar prioridad a adquisiciones en modalidad de servicio o por demanda. Debe además propender por minimizar la compra de bienes de hardware.</t>
  </si>
  <si>
    <t>LI.GO.09</t>
  </si>
  <si>
    <t>La dirección de Tecnologías y Sistemas de la Información o quien haga sus veces debe liderar la planeación, ejecución y seguimiento a los proyectos de TI. En aquellos casos en que los proyectos estratégicos de la institución incluyan componentes de TI y sean liderados por otras áreas. La dirección de Tecnologías y Sistemas de la Información o quien haga sus veces, deberá liderar el trabajo sobre el componente de TI conforme con los lineamientos de la Arquitectura Empresarial de la institución.</t>
  </si>
  <si>
    <t>LI.GO.15</t>
  </si>
  <si>
    <t>La dirección de Tecnologías y Sistemas de la Información o quien haga sus veces debe gestionar la transferencia de conocimiento asociado a los bienes y servicios contratados por la institución. Además debe contar con planes de formación y de transferencia de conocimiento en caso de cambios del recurso humano interno.</t>
  </si>
  <si>
    <t>LI.SIS.01</t>
  </si>
  <si>
    <t>Planeación y gestión de los Sistemas de Información</t>
  </si>
  <si>
    <t>La dirección de Tecnologías y Sistemas de la Información o quien haga sus veces debe definir la arquitectura de los sistemas de información teniendo en cuenta las relaciones entre ellos y la articulación con los otros dominios del Marco de Referencia.</t>
  </si>
  <si>
    <t>LI.SIS.02</t>
  </si>
  <si>
    <t>La institución debe disponer un directorio actualizado de sus sistemas de información, que incluya los atributos relevantes. La institución es responsable de definir el nivel de acceso a este directorio de acuerdo con la normatividad asociada. Este directorio se consolida, a escala sectorial, a través de la cabeza del sector, como un directorio de sistemas de información sectorial.</t>
  </si>
  <si>
    <t>LI.SIS.03</t>
  </si>
  <si>
    <t>La dirección de Tecnologías y Sistemas de la Información o quien haga sus veces es la responsable de definir y hacer evolucionar las arquitecturas de referencia, que aseguren el diseño de cualquier arquitectura de solución de manera eficiente, homogénea y con calidad.</t>
  </si>
  <si>
    <t>LI.SIS.04</t>
  </si>
  <si>
    <t>La dirección de Tecnologías y Sistemas de la Información o quien haga sus veces debe definir una Arquitectura de solución para cada uno de los proyectos de sistemas de información, aplicando las Arquitecturas de referencia definidas.</t>
  </si>
  <si>
    <t>La dirección de Tecnologías y Sistemas de la Información o quien haga sus veces debe contar con metodologías de referencia que definan los componentes principales de un proceso de desarrollo del software, que considere sus fases o etapas, las actividades principales y de soporte involucradas, roles y responsabilidades, y herramientas de apoyo al ciclo de vida, así como los ámbitos de aplicación.
Las metodologías de referencia deben dar cobertura a todas las soluciones de software de los sistemas de información que la institución construya o adapte, independientemente de su tecnología. Las metodologías deben incorporar mejores prácticas de la industria.</t>
  </si>
  <si>
    <t>Cuando se suscriban contratos con terceras partes bajo la figura de "obra creada por encargo", cuyo alcance incluya el desarrollo de elementos de software, el autor o autores de la obra deben transferir a la institución los derechos patrimoniales sobre los productos.</t>
  </si>
  <si>
    <t>La dirección de Tecnologías y Sistemas de la Información o quien haga sus veces debe disponer de ambientes independientes y controlados destinados para desarrollo, pruebas, operación, certificación y capacitación de los sistemas de información, y debe aplicar mecanismos de control de cambios de acuerdo con las mejores prácticas.</t>
  </si>
  <si>
    <t>LI.SIS.16</t>
  </si>
  <si>
    <t>La dirección de Tecnologías y Sistemas de la Información o quien haga sus veces debe asegurar que todos sus sistemas de información cuenten con la documentación de usuario, técnica y de operación, debidamente actualizada, que asegure la transferencia de conocimiento hacia los usuarios, hacia la dirección de Tecnologías y Sistemas de la Información o quien haga sus veces y hacia los servicios de soporte tecnológico.</t>
  </si>
  <si>
    <t>LI.SIS.18</t>
  </si>
  <si>
    <t>Soporte de los Sistemas de Información</t>
  </si>
  <si>
    <t>Para el mantenimiento de los componentes de software de los sistemas de información, la dirección de Tecnologías y Sistemas de la Información o quien haga sus veces debe hacer un análisis de impacto ante un cambio o modificación a dichos componentes, con el fin de determinar las acciones por seguir.</t>
  </si>
  <si>
    <t>LI.SIS.19</t>
  </si>
  <si>
    <t>La dirección de Tecnologías y Sistemas de la Información o quien haga sus veces debe establecer Acuerdos de Nivel de Servicio (ANS) cuando se tenga contratado con terceros el mantenimiento de los sistemas de información. Se deben tener en cuenta las etapas de transición, prestación y devolución de los mismos, para asegurar la continuidad de los sistemas de información involucrados.</t>
  </si>
  <si>
    <t>LI.ST.06</t>
  </si>
  <si>
    <t>La dirección de Tecnologías y Sistemas de la Información o quien haga sus veces debe implementar capacidades de alta disponibilidad que incluyan balanceo de carga y redundancia para los Servicios Tecnológicos que afecten la continuidad del servicio de la institución, las cuales deben ser puestas a prueba periódicamente.</t>
  </si>
  <si>
    <t>LI.INF.12</t>
  </si>
  <si>
    <t>La dirección de Tecnologías y Sistemas de la Información o quien haga sus veces debe garantizar la existencia de fuentes únicas de información, para que el acceso sea oportuno, relevante, confiable, completo, veraz y comparable.</t>
  </si>
  <si>
    <t>LI.SIS.10</t>
  </si>
  <si>
    <t>Los sistemas de información deben funcionar sobre la Arquitectura de información definida para la institución y debe dar soporte a los componentes de información allí incluidos.</t>
  </si>
  <si>
    <t>LI.SIS.15</t>
  </si>
  <si>
    <t>La dirección de Tecnologías y Sistemas de la Información o quien haga sus veces debe contar con planes de capacitación y entrenamiento a los usuarios, que faciliten el uso y apropiación de los sistemas de información.</t>
  </si>
  <si>
    <t>LI.ST.03</t>
  </si>
  <si>
    <t>Arquitectura de Servicios Tecnológicos</t>
  </si>
  <si>
    <t>La dirección de Tecnologías y Sistemas de la Información o quien haga sus veces debe gestionar la capacidad, la operación y el soporte de los servicios tecnológicos, con criterios de calidad, seguridad, disponibilidad, continuidad, adaptabilidad, estandarización y eficiencia. En particular durante la implementación y paso a producción de los proyectos de TI, se debe garantizar la estabilidad de la operación de TI.</t>
  </si>
  <si>
    <t>La dirección de Tecnologías y Sistemas de la Información o quien haga sus veces debe evaluar la posibilidad de prestar los Servicios Tecnológicos haciendo uso de la Nube (pública, privada o híbrida), para atender las necesidades de los grupos de interés.</t>
  </si>
  <si>
    <t>LI.ST.08</t>
  </si>
  <si>
    <t>La dirección de Tecnologías y Sistemas de la Información o quien haga sus veces debe velar por el cumplimiento de los Acuerdos de Nivel de Servicio (ANS) para los Servicios Tecnológicos.</t>
  </si>
  <si>
    <t>LI.ST.13</t>
  </si>
  <si>
    <t>La dirección de Tecnologías y Sistemas de la Información o quien haga sus veces debe contar con un proceso periódico de respaldo de la configuración de sus Servicios Tecnológicos, así como de la información almacenada en la infraestructura tecnológica. Este proceso debe ser probado periódicamente y debe permitir la recuperación íntegra de los Servicios Tecnológicos.</t>
  </si>
  <si>
    <t>LI.ST.14</t>
  </si>
  <si>
    <t>La dirección de Tecnologías y Sistemas de la Información o quien haga sus veces debe implementar el análisis de vulnerabilidades de la infraestructura tecnológica, a través de un plan de pruebas que permita identificar y tratar los riesgos que puedan comprometer la seguridad de la información o que puedan afectar la prestación de un servicio de TI.</t>
  </si>
  <si>
    <t>LI.ES.05</t>
  </si>
  <si>
    <t>La dirección de Tecnologías y Sistemas de la Información o quien haga sus veces debe contar con una estrategia de TI documentada en el Plan Estratégico de las Tecnologías de la Información y Comunicaciones - PETI, el cual puede ser emitido de manera independiente o puede ser parte de un plan estratégico de la institución. El PETI debe incorporar los resultados de los ejercicios de Arquitectura Empresarial. El PETI debe contener la proyección de la estrategia para 4 años, y deberá ser actualizado anualmente a razón de los cambios de la estrategia del sector, la institución y la evolución y tendencias de las Tecnologías de la Información.</t>
  </si>
  <si>
    <t>LI.INF.01</t>
  </si>
  <si>
    <t>La dirección de Tecnologías y Sistemas de la Información o quien haga sus veces debe definir las directrices y liderar la gestión de los Componentes de información durante su ciclo de vida. Así mismo, debe trabajar en conjunto con las dependencias para establecer acuerdos que garanticen la calidad de la información.</t>
  </si>
  <si>
    <t>LI.INF.11</t>
  </si>
  <si>
    <t>La dirección de Tecnologías y Sistemas de la Información o quien haga sus veces debe establecer los Acuerdos de Nivel de Servicio (ANS) con las dependencias o instituciones para el intercambio de la información de calidad, que contemplen las características de oportunidad, disponibilidad y seguridad que requieran los Componentes de información.</t>
  </si>
  <si>
    <t>LI.INF.15</t>
  </si>
  <si>
    <t>La dirección de Tecnologías y Sistemas de la Información o quien haga sus veces debe definir los criterios necesarios para asegurar la trazabilidad y auditoría sobre las acciones de creación, actualización, modificación o borrado de los Componentes de información. Estos mecanismos deben ser considerados en el proceso de gestión de dicho Componentes.
Los sistemas de información deben implementar los criterios de trazabilidad y auditoría definidos para los Componentes de información que maneja.</t>
  </si>
  <si>
    <t>LI.SIS.24</t>
  </si>
  <si>
    <t>Los sistemas de información que estén dispuestos para el acceso a usuarios externos o grupos de interés deben cumplir con las características de accesibilidad que indique la estrategia de Gobierno en Línea.</t>
  </si>
  <si>
    <t>LI.UA.01</t>
  </si>
  <si>
    <t>La dirección de Tecnologías y Sistemas de la Información o quien haga sus veces es la responsable de definir la estrategia de Uso y Apropiación de TI, articulada con la cultura organizacional de la institución, y de asegurar que su desarrollo contribuya con el logro de los resultados en la implementación de los proyectos de TI.</t>
  </si>
  <si>
    <t>Seguimiento y evaluación de la Estrategia TI</t>
  </si>
  <si>
    <t>La dirección de Tecnologías y Sistemas de la Información o quien haga sus veces debe contar con un tablero de indicadores sectorial y por institución, que permita tener una visión integral de los avances y resultados en el desarrollo de la Estrategia TI.</t>
  </si>
  <si>
    <t>LI.UA.07</t>
  </si>
  <si>
    <t>La dirección de Tecnologías y Sistemas de la Información o quien haga sus veces debe contar con indicadores de Uso y Apropiación para evaluar el nivel de adopción de la tecnología y la satisfacción en su uso, lo cual permitirá desarrollar acciones de mejora y transformación.</t>
  </si>
  <si>
    <t>LI.ES.04</t>
  </si>
  <si>
    <t>Cada sector y cada institución debe diseñar e implementar un proceso que permita evaluar y mantener actualizada su Arquitectura Empresarial, acorde con los cambios estratégicos, organizacionales y las tendencias de TI en la industria. Para ello debe incluir actividades de innovación, mejora continua y prospectiva tecnológica.</t>
  </si>
  <si>
    <t>LI.UA.03</t>
  </si>
  <si>
    <t>La dirección de Tecnologías y Sistemas de la Información o quien haga sus veces es la responsable de asegurar el involucramiento y compromiso para llamar a la acción de los grupos de interés, partiendo desde la alta dirección hacia al resto de los niveles organizacionales, de acuerdo con la matriz de caracterización.</t>
  </si>
  <si>
    <t>LI.UA.05</t>
  </si>
  <si>
    <t>La dirección de Tecnologías y Sistemas de la Información o quien haga sus veces es la responsable de asegurar que el plan de formación de la institución incorpora adecuadamente el desarrollo de las competencias internas requeridas en TI.</t>
  </si>
  <si>
    <t>LI.UA.06</t>
  </si>
  <si>
    <t>La dirección de Tecnologías y Sistemas de la Información o quien haga sus veces es la responsable de elaborar un plan de gestión del cambio para facilitar el Uso y Apropiación de los proyectos de TI. Este plan debe incluir las prácticas, procedimientos, recursos y herramientas que sean necesarias para lograr el objetivo.</t>
  </si>
  <si>
    <t>LI.UA.08</t>
  </si>
  <si>
    <t xml:space="preserve"> La dirección de Tecnologías y Sistemas de la Información o quien haga sus veces es la responsable de administrar los efectos derivados de la implantación de los proyectos de TI.</t>
  </si>
  <si>
    <t>LI.UA.09</t>
  </si>
  <si>
    <t>Medición de resultados en el Uso y Apropiación</t>
  </si>
  <si>
    <t>La dirección de Tecnologías y Sistemas de la Información o quien haga sus veces debe asegurar que las transformaciones, resultado de la implantación de los proyectos de TI, tengan continuidad en la institución, hasta formar parte de su cultura organizacional.</t>
  </si>
  <si>
    <t>LI.UA.10</t>
  </si>
  <si>
    <t>La dirección de Tecnologías y Sistemas de la Información o quien haga sus veces debe diseñar acciones de mejora y transformación a partir del monitoreo de la implementación de su estrategia de Uso y Apropiación y de la aplicación de mecanismos de retroalimentación.</t>
  </si>
  <si>
    <t>La dirección de Tecnologías y Sistemas de la Información o quien haga sus veces debe contar con un directorio de sus Servicios Tecnológicos, que le sirva de insumo para evaluar la posibilidad de implementar o reutilizar los servicios y recursos tecnológicos existentes, considerando las necesidades actuales de los procesos y sistemas de información.</t>
  </si>
  <si>
    <t>La dirección de Tecnologías y Sistemas de la Información o quien haga sus veces debe implementar controles de seguridad para gestionar los riesgos asociados al acceso, trazabilidad, modificación o pérdida de información que atenten contra la disponibilidad, integridad y confidencialidad de la información.</t>
  </si>
  <si>
    <t>LI.ST.11</t>
  </si>
  <si>
    <t>La dirección de Tecnologías y Sistemas de la Información o quien haga sus veces debe identificar, monitorear y controlar el nivel de consumo de los recursos críticos que son compartidos por los Servicios Tecnológicos y administrar su disponibilidad.</t>
  </si>
  <si>
    <t>LI.ES.06</t>
  </si>
  <si>
    <t>La dirección de Tecnologías y Sistemas de la Información o quien haga sus veces debe identificar y definir las políticas y estándares que faciliten la gestión y la gobernabilidad de TI, contemplando por lo menos los siguientes temas: seguridad, continuidad del negocio, gestión de información, adquisición, desarrollo e implantación de sistemas de información, acceso a la tecnología y uso de las facilidades por parte de los usuarios. Así mismo, se debe contar con un proceso integrado entre las instituciones del sector que permita asegurar el cumplimiento y actualización de las políticas y estándares de TI.</t>
  </si>
  <si>
    <t>LI.ES.09</t>
  </si>
  <si>
    <t>La dirección de Tecnologías y Sistemas de la Información o quien haga sus veces debe realizar de manera periódica el seguimiento y control de la ejecución del presupuesto y el plan de compras asociado a los proyectos estratégicos del PETI.</t>
  </si>
  <si>
    <t>LI.ES.10</t>
  </si>
  <si>
    <t>La dirección de Tecnologías y Sistemas de la Información o quien haga sus veces debe ser la responsable de formular, administrar, ejecutar y hacer seguimiento de las fichas de los proyectos de inversión requeridos para llevar a cabo la implementación de la Estrategia TI. El proceso de gestión de proyectos de inversión debe cumplir con los lineamientos que para este efecto establezca el Departamento Nacional de Planeación (DNP).</t>
  </si>
  <si>
    <t>LI.ES.11</t>
  </si>
  <si>
    <t>La dirección de Tecnologías y Sistemas de la Información o quien haga sus veces debe diseñar y mantener actualizado el Catálogo de servicios de TI con los Acuerdos de Nivel de Servicio (ANS) asociados. La cabeza del sector consolidará los Catálogos de servicios de TI del sector. El Catálogo de servicios de TI debe reflejar la Estrategia TI.</t>
  </si>
  <si>
    <t>La dirección de Tecnologías y Sistemas de la Información o quien haga sus veces debe realizar de manera periódica la evaluación de la gestión de la Estrategia TI, para determinar el nivel de avance y cumplimiento de las metas definidas en el PETI.</t>
  </si>
  <si>
    <t>LI.INF.05</t>
  </si>
  <si>
    <t>La dirección de Tecnologías y Sistemas de la Información o quien haga sus veces debe acoger la normatividad, los estándares relacionados de la Infraestructura Colombiana de Datos Espaciales (ICDE), los lineamientos de política de información geográfica y demás instrumentos vigentes que rijan la información geográfica según el Comité Técnico de Normalización, y disponer en el Portal Geográfico Nacional aquella información oficial útil para el desarrollo de proyectos de interés nacional y estratégicos.</t>
  </si>
  <si>
    <t>LI.INF.08</t>
  </si>
  <si>
    <t>La dirección de Tecnologías y Sistemas de la Información o quien haga sus veces debe publicar los servicios de intercambio de información a través de la Plataforma de Interoperabilidad del Estado colombiano.</t>
  </si>
  <si>
    <t>LI.GO.01</t>
  </si>
  <si>
    <t>La dirección de Tecnologías y Sistemas de la Información o quien haga sus veces debe definir e implementar un esquema de Gobierno TI que estructure y direccione el flujo de las decisiones de TI, que garantice la integración y la alineación con la normatividad vigente, las políticas, los procesos y los servicios del Modelo Integrado de Planeación y Gestión de la institución.</t>
  </si>
  <si>
    <t>LI.GO.03</t>
  </si>
  <si>
    <t>La dirección de Tecnologías y Sistemas de la Información o quien haga sus veces debe definir y realizar actividades que conduzcan a evaluar, monitorear y direccionar los resultados de las soluciones de TI para apoyar los procesos internos de la institución. Debe además tener un plan específico de atención a aquellos procesos que se encuentren dentro de la lista de no conformidad del marco de las auditorías de control interno y externo de gestión, a fin de cumplir con el compromiso de mejoramiento continuo de la administración pública de la institución.</t>
  </si>
  <si>
    <t>LI.GO.04</t>
  </si>
  <si>
    <t>La dirección de Tecnologías y Sistemas de la Información o quien haga sus veces debe implementar el macro-proceso de gestión de TI, según los lineamientos del Modelo Integrado de Planeación y Gestión de la institución, teniendo en cuenta el Modelo de gestión estratégica de TI.</t>
  </si>
  <si>
    <t>LI.GO.11</t>
  </si>
  <si>
    <t>LI.GO.12</t>
  </si>
  <si>
    <t>La dirección de Tecnologías y Sistemas de la Información o quien haga sus veces debe realizar el monitoreo y evaluación de desempeño de la gestión de TI a partir de las mediciones de los indicadores del macro-proceso de Gestión TI.</t>
  </si>
  <si>
    <t>LINEAMIENTOS DE REFERENCIA</t>
  </si>
  <si>
    <t>* Trámite de Paz y Salvo Tasa de Vigilancia aprobado en SUIT e incorporado en portal SI Virtual
* Trámite de Certificado de inmovilizaciones radicado en SUIT y pendiente de aprobación</t>
  </si>
  <si>
    <t>LI.SIS.18
LI.SIS.19</t>
  </si>
  <si>
    <t>Sistema Orfeo</t>
  </si>
  <si>
    <t>LI.ST.02</t>
  </si>
  <si>
    <t>La dirección de Tecnologías y Sistemas de la Información o quien haga sus veces debe incluir dentro de su arquitectura de Servicios tecnológicos los elementos necesarios para poder realizar el intercambio de información entre las áreas de la institución y las organizaciones externas a escala sectorial y nacional.
Las instituciones que son productoras de información geográfica deben incorporar los elementos dentro de la arquitectura de Servicios tecnológicos para constituirse en nodos de la ICDE (Infraestructura Colombiana de Datos Espaciales), de tal forma que se asegure el intercambio de información geo-espacial y geo-referenciada.</t>
  </si>
  <si>
    <t>LI.ES.08
LI.ES.09</t>
  </si>
  <si>
    <t>1. La entidad ejecuta el portafolio de proyectos a partir de la definición de su mapa de implementación, que incorpora los recursos asociados.</t>
  </si>
  <si>
    <t>2. La entidad cuenta con un catálogo de servicios de TI y lo actualiza a partir de la implementación de la estrategia.</t>
  </si>
  <si>
    <r>
      <t>* Atención al Ciudadano / Peticiones, Quejas y Reclamos
* Atención al Ciudadano/ Regulación de PQRs
* Atención al Ciudadano / Estado de su trámite: Permite consultar por número y código de verificación del radicado
* Opción de pago PSE contribución especial a través del aplicativo TAUX 
* Atención al Ciudadano / Servicios y Consultas en Línea: Integración con trámites y servicios de otras Entidades (RUNT, MinTransporte, INVIAS, Simit, Otras Entidades)</t>
    </r>
    <r>
      <rPr>
        <sz val="9"/>
        <color rgb="FFFF0000"/>
        <rFont val="Calibri"/>
        <family val="2"/>
        <scheme val="minor"/>
      </rPr>
      <t/>
    </r>
  </si>
  <si>
    <t>Sistema ORFEO para la gestión de PQRs, que integra:
* Web: Atención al Ciudadano / Peticiones, Quejas y Reclamos
* Web: Atención al Ciudadano / Estado de su trámite: Permite consultar por número y código de verificación del radicado
* Ventanilla Única de Atención al Ciudadano (Calle 37 # 28B - 21 Barrio La Soledad)
* Call Center BPM</t>
  </si>
  <si>
    <r>
      <t>En la vigencia 2015 se realizaron las siguientes actividades:
Estrategia definida: Difundir por medio del correo electronico las diferentes actividades programadas
Acciones a realizar: 
* Impresión en doble cara
* Uso de papel reciclado
* Disminucion de tamaño en letra e imágenes para ser impresas
* Impresión de las copias necesarias.</t>
    </r>
    <r>
      <rPr>
        <sz val="9"/>
        <color rgb="FFFF0000"/>
        <rFont val="Calibri"/>
        <family val="2"/>
        <scheme val="minor"/>
      </rPr>
      <t/>
    </r>
  </si>
  <si>
    <t>Impacto TI</t>
  </si>
  <si>
    <t>ENTREGABLE</t>
  </si>
  <si>
    <t>DESCRIPCIÓN ENTREGABLE</t>
  </si>
  <si>
    <t>Para cada proceso y área de la institución se identifica que impacto positivo puede generar las tecnologías de la información para apoyar la generación de valor del proceso/área de acuerdo a las definiciones estratégicas de la institución</t>
  </si>
  <si>
    <t>* Documentación de la arquitectura empresarial actual
* Documentación de la arquitectura empresarial objetivo
* Documentación del mapa de ruta
* Documentación de la arquitectura empresarial de transición</t>
  </si>
  <si>
    <t>Mapa de ruta de arquitectura empresarial</t>
  </si>
  <si>
    <t>Como parte de los ejercicios de arquitectura empresarial se genera un mapa de ruta de arquitectura empresarial, el cual se evaluará y si es aprobado pasará a ser parte del plan estratégico de TI.</t>
  </si>
  <si>
    <t>Proceso para evaluar y mantener la arquitectura empresarial</t>
  </si>
  <si>
    <t>* Detalle de los objetivos que busca cumplir el proceso
* Detalle de las características del proceso
* Insumos requeridos por el proceso para generar los resultados esperados
* Entregables y resultados generados por el proceso
* Roles que participan en el proceso
* Pasos que se realizan en el proceso
* Indicadores de resultado y cumplimiento del proceso</t>
  </si>
  <si>
    <t>Documento PETI</t>
  </si>
  <si>
    <t>Como parte del plan estratégico de TI se tiene documento donde se relacionan los objetivos estratégicos, las estrategias de TI, el plan de proyectos y los aspectos relevantes respecto a la Estrategia TI:
* Objetivos estratégicos del PETI
* Definición de las estrategias para cumplir con los objetivos
* Definición de tácticas específicas para cumplir con las estrategias de TI
* Proyectos tangibles organizados para dar cumplimiento a las tácticas y estrategias de TI</t>
  </si>
  <si>
    <t>Se definen los entregables asociados al proceso de definición de políticas y estándares para la gestión y gobernabilidad de TI:
* Detalle de los objetivos que busca cumplir el proceso
* Detalle de las características del proceso
* Insumos requeridos por el proceso para generar los resultados esperados
* Entregables y resultados generados por el proceso
* Roles que participan en el proceso
* Pasos que se realizan en el proceso
* Indicadores de resultado y cumplimiento del proceso</t>
  </si>
  <si>
    <t>Plan de comunicaciones de la estrategia de TI</t>
  </si>
  <si>
    <t>Dar a conocer la estrategia de TI, las prioridades acordadas sus implicaciones y los proyectos que materializarán la estrategia de TI y apalancaran el cumplimiento de la estrategia institucional:
* Clasificación de los grupos de interés asociados al conocimiento del PETI
* Indicar para cada grupo de interesados el tipo de comunicación que se requiere para dar a conocer aspectos relevantes del PETI
* Definir la frecuencia que se manejará para cada tipo de comunicación.</t>
  </si>
  <si>
    <t>Actas comité de arquitectura empresarial</t>
  </si>
  <si>
    <t>Se definen los entregables asociados a comités de arquitectura, que se encargan de revisar la participación en los proyectos de los temas asociados a los componentes de TI:
* Listado de funcionarios que participaron en el comité de arquitectura empresarial
* Temas a tratar en el comité
* Documentación de las conclusiones y decisiones tratadas durante el comité</t>
  </si>
  <si>
    <t>Tener un proceso de gestión de proyectos, que incluya el control de los recursos financieros de cada proyecto y los reportes las desviaciones a las directivas:
* Detalles del proceso
* Objetivos que busca cumplir el proceso, estos se encuentran enmarcados en la gestión de proyectos de TI
* Insumos que el proceso requiere para cumplir con sus objetivos y generar las salidas
* Resultados generados por el proceso luego de cumplir con sus objetivos
* Roles que participan en las actividades del proceso
* Pasos que se realizan en el proceso para guiar al talento humano o a los sistemas de información en el cómo cumplir con los objetivos del proceso y generar los resultados esperados</t>
  </si>
  <si>
    <t>Caso de negocio</t>
  </si>
  <si>
    <t>Como parte de la gestión de proyectos de inversión está la definición de los casos de negocio y diligenciamiento de las fichas de inversión:
* Descripción del proyecto o iniciativa a la que se le realiza el caso de negocio
* Alcance del proyecto
* Objetivos que busca el proyecto
* Beneficios que el proyecto le generará a la institución al corto, mediano y largo plazo
* Inversión requerida de tiempo, recursos y talento humano para realizar el proyecto
* Entregables que se generarán en el proyecto
* Principales hitos y tiempos estimados para realizar el proyecto
* Estimación del retorno a la inversión, descrito de acuerdo a los indicadores financieros que se manejan en la institución.</t>
  </si>
  <si>
    <t>Catálogo de servicios de TI</t>
  </si>
  <si>
    <t>Listado de los servicios activos:
* Detalle de las características y objetivos del servicio
* Acuerdo de nivel de servicio asociado al servicio de TI
* Fecha de inicio y fecha final en la que el servicio se puede prestar.</t>
  </si>
  <si>
    <t>Acuerdos de Niveles de Servicio</t>
  </si>
  <si>
    <t xml:space="preserve">Se definen los entregables asociados a los acuerdos de niveles de servicio:
* Nombre: Nombre descriptivo del acuerdo de nivel de servicio
* Descripción: Detalle del acuerdo del nivel de servicio
* Areas / unidades cubiertas en el ANS: Área o unidades de la institución que están incluidas bajo el acuerdo de nivel de servicio
* Objeto del acuerdo: Definición del acuerdo de nivel de servicio, el cual incluye los temas, acciones, entregables o resultados que se comprometen con las áreas incluidas en el acuerdo de nivel de servicio
* Indicador del ANS: Definición del acuerdo de nivel de servicio, el cual incluye los temas, acciones, entregables o resultados que se comprometen con las áreas incluidas en el acuerdo de nivel de servicio </t>
  </si>
  <si>
    <t>Medición Acuerdos de niveles de servicio</t>
  </si>
  <si>
    <t>* Medición periodo: Se documenta la medición de un periodo de tiempo, de acuerdo a la definición del ANS
* Observaciones: Observaciones sobre los resultados obtenidos en la medición del ANS</t>
  </si>
  <si>
    <t>Evaluación de resultados de TI</t>
  </si>
  <si>
    <t>Se definen los entregables asociados a la medición de los resultados de TI:
* Evaluación objetivo: Se documenta la medición de un periodo de tiempo de los objetivos de TI, los objetivos de TI contemplan uno o más acuerdos de niveles de servicios
* Ponderado evaluación: Calculo del promedio ponderado de la evaluación de los objetivos de TI
* Observaciones: Observaciones sobre los resultados obtenidos en la medición del desempeño de TI</t>
  </si>
  <si>
    <t>Tablero de control de TI</t>
  </si>
  <si>
    <t>* Nombre asociado al tablero de control de TI
* Indicadores de TI a los que se les realiza seguimiento a través del tablero de control</t>
  </si>
  <si>
    <t>Indicador de TI</t>
  </si>
  <si>
    <t>* Nombre
* Descripción: Detalle del indicador, el cual explica el objetivo y el uso del indicador.
* Formula: Explicación de cómo se calcula el indicador 
* Rangos del indicador: Define los rangos válidos del indicador, haciendo explicito cuales rangos son óptimos y cuales generan alerta.
* Frecuencia: Frecuencia con la que se calcula el indicador (mensual, quincenal, semanal, otro)
* Origen de los datos: Documenta donde se encuentran los datos necesarios para calcular el indicador, así como los mecanismos para acceder a los datos.</t>
  </si>
  <si>
    <t>Estructura del Gobierno TI</t>
  </si>
  <si>
    <t xml:space="preserve">
Para cada sistema de información y servicio que ofrezca se deben incluir al menos los siguientes atributos:
* Procesos del Gobierno TI: Define los procesos de gobierno de TI que soportan el esquema de gobierno y complementan los procesos de TI y definen el cómo hacer la gestión de TI
* Estructura organizacional de TI: Define los roles y funciones en la estructura de TI, que tienen responsabilidades en la toma de decisiones de TI.
* Estructura de decisiones de TI: Define las estructuras tipo comités, equipos, juntas de la institución que tienen responsabilidades en la tomas de decisiones de TI</t>
  </si>
  <si>
    <t>Procesos de Gobierno TI</t>
  </si>
  <si>
    <t>Estructura organizacional de TI</t>
  </si>
  <si>
    <t>Estructuras de decisiones de TI</t>
  </si>
  <si>
    <t>* Descripción proceso
* Roles proceso
* Actividades proceso: Actividades y pasos que describen cómo se realiza el proceso de forma ordenada y sistémica
* Entradas proceso: Define los elementos organizacionales que son requeridos por el proceso para cumplir con sus objetivos y generar los resultados del proceso.
* Salidas proceso: Define los elementos organizacionales que el proceso entregará como resultado de seguir el proceso
* Indicadores proceso: Define mecanismos para medir el desempeño y resultados del proceso, respecto a los objetivos definidos para este
* Frecuencia proceso: Define que tanto se espera que el proceso sea usado en un día, una semana, un mes o un año.</t>
  </si>
  <si>
    <t>* Nombre rol
* Descripción
* Funciones respecto al Gobierno TI: Específica las funciones del rol respecto al gobierno de TI
* Estructuras de decisión de TI en las que participa: Define el rol en que estructuras de decisión participa, cuál es su participación y responsabilidades en las estructuras de decisión</t>
  </si>
  <si>
    <t>* Nombre estructura: Descripción corta de la estructura, ejemplo comité ejecutivo, comité de TI, comité de arquitectura.
* Descripción: Define las características del comité o instancia de toma de decisiones de TI.
* Frecuencia: Detalla la frecuencia en la que el comité o instancia de toma de decisiones se reúne.
* Decisiones de TI: Describe las decisiones de TI que estarán a cargo del comité o instancia de decisión</t>
  </si>
  <si>
    <t>Recolección de las necesidades de los procesos</t>
  </si>
  <si>
    <t>* Descripción de la necesidad
* Proceso al cual se encuentra asociada la necesidad
* Prioridad asignada a la necesidad (muy baja, baja, media, alta, muy alta)
* Complejidad para la implementación
* Plan asociado: Define si la necesidad ya se encuentra asociada a algún plan de trabajo (PETI, plan de mantenimiento o evolución de un sistema, otro)</t>
  </si>
  <si>
    <t>Inventario de interfaces o servicios en la arquitectura actual</t>
  </si>
  <si>
    <t>* Identificador del proceso/tarea/función para automatizar
* Nombre del proceso/tarea/función
* Prioridad dada en el PETI
* Dependencias tecnológicas o de otros procesos
* Plan de acción en el proceso / tarea / función que describe las actividades que serán automatizadas, así como los elementos tecnológicos que se planean usar para realizar la automatización.</t>
  </si>
  <si>
    <t>Macro Proceso de gestión de TI</t>
  </si>
  <si>
    <t>Se definen los entregables asociados al macroproceso y a los procesos de gestión de TI:
* Identificador del macroproceso
* Nombre representativo del macroproceso
* Diagrama que presenta los macroprocesos de la institución y relaciona el macro proceso de gestión de TI con los demás macroprocesos.</t>
  </si>
  <si>
    <t>Proceso de gestión de TI</t>
  </si>
  <si>
    <t>* Identificador de proceso
* Nombre representativo del proceso
* Descripción del proceso
* Datos, archivos, insumos que entran al proceso
* Salidas proceso: Resultados que genera el proceso
* Roles asociados al proceso
* Actividades proceso: Principales pasos que se realizan en el proceso para transformar las entradas en los resultados
* Indicadores que miden la ejecución y resultados del proceso</t>
  </si>
  <si>
    <t>Procesos oficina de proyectos</t>
  </si>
  <si>
    <t>Proceso de gestión de proyectos</t>
  </si>
  <si>
    <t>Capacidades de proceso</t>
  </si>
  <si>
    <t>Capacidades de talento humano</t>
  </si>
  <si>
    <t>Capacidades de recursos</t>
  </si>
  <si>
    <t>Arquitectura de Referencia</t>
  </si>
  <si>
    <t>* Descripción de la arquitectura de referencia
* Ruta de la arquitectura de referencia en el repositorio de
arquitectura</t>
  </si>
  <si>
    <t>Criterios de selección</t>
  </si>
  <si>
    <t>* Descripción del criterio de calificación
* Peso porcentual del criterio</t>
  </si>
  <si>
    <t>Proceso de adquisición de TI</t>
  </si>
  <si>
    <t>Nombre del proceso de TI encargado de realizar los procesos de adquisición de TI, este proceso se relaciona con los procesos de compras, revisión jurídica y revisión técnica de la  institución</t>
  </si>
  <si>
    <t>* Nombre del caso de negocio
* Descripción del proyecto o iniciativa a la que se le realiza el caso de negocio
* Alcance del proyecto
* Objetivos que busca el proyecto
* Beneficios que el proyecto le generará a la institución al corto, mediano y largo plazo
* Inversión requerida de tiempo, recursos y talento humano para realizar el proyecto
* Entregables que se generarán en el proyecto
* Principales hitos y tiempos estimados para realizar el proyecto
* Estimación del retorno a la inversión, descrito de acuerdo a los indicadores financieros que se manejan en la institución</t>
  </si>
  <si>
    <t>Documento componentes TI</t>
  </si>
  <si>
    <t>* Nombre del proyecto que incluye componentes de TI
* Identifica los componentes de TI y hace referencia a cuales son los componentes que se detallaran en el documento
* Especificación de un componente de TI</t>
  </si>
  <si>
    <t>Alcance de los componentes de TI</t>
  </si>
  <si>
    <t>* Nombre del componente de TI
* Detalles del componente de TI
* Descripción detallada del alcance del componente de TI, especificando cómo este componente se enmarca en el proyecto
* Entregables: Específica los entregables asociados al componente de TI</t>
  </si>
  <si>
    <t>* Detalles del proceso
* Objetivos que busca cumplir el proceso, estos se encuentran enmarcados en la gestión de proyectos de TI
* Insumos que el proceso requiere para cumplir con sus objetivos y generar las salidas
* Resultados generados por el proceso luego de cumplir con sus objetivos
* Roles que participan en las actividades del proceso
* Pasos que se realizan en el proceso para guiar al talento humano o a los sistemas de información en el cómo cumplir con los objetivos del proceso y generar los resultados esperados
* Indicadores del proceso: Mecanismos para medir el desempeño y resultados del proceso</t>
  </si>
  <si>
    <t>Medición de los Acuerdos de Niveles de Servicio</t>
  </si>
  <si>
    <t xml:space="preserve">* Nombre: Nombre descriptivo del acuerdo de nivel de servicio
* Descripción: Detalle del acuerdo del nivel de servicio
* Areas / unidades cubiertas en el ANS: Área o unidades de la institución que están incluidas bajo el acuerdo de nivel de servicio
* Objeto del acuerdo: Definición del acuerdo de nivel de servicio, el cual incluye los temas, acciones, entregables o resultados que se comprometen con las áreas incluidas en el acuerdo de nivel de servicio
* Indicador del ANS: Definición del acuerdo de nivel de servicio, el cual incluye los temas, acciones, entregables o resultados que se comprometen con las áreas incluidas en el acuerdo de nivel de servicio </t>
  </si>
  <si>
    <t>Evaluación de resultados TI</t>
  </si>
  <si>
    <t>Proceso de mejora continua de TI</t>
  </si>
  <si>
    <t>LI.GO.14</t>
  </si>
  <si>
    <t>La dirección de Tecnologías y Sistemas de la Información o quien haga sus veces debe administrar todos los proveedores y contratos para el desarrollo de los proyectos de TI. Durante el proceso contractual se debe aplicar un esquema de dirección, supervisión, seguimiento, control y recibo a satisfacción de los bienes y servicios contratados.</t>
  </si>
  <si>
    <t>Proceso de gestión de proveedores de TI</t>
  </si>
  <si>
    <t>Base de conocimiento</t>
  </si>
  <si>
    <t>* Descripción de la base de conocimiento
* Registro de un tópico / tema / situación que el proveedor
registra para detallar una situación que debe ser de conocimiento para la institución.</t>
  </si>
  <si>
    <t>Acta de designación del responsable de gestión de información</t>
  </si>
  <si>
    <t>Documento en el cual se define el responsable de gestión de la información en la entidad y las responsabilidades del mismo</t>
  </si>
  <si>
    <t>Estrategia de gestión de información</t>
  </si>
  <si>
    <t>Portafolio de proyectos de gestión de información</t>
  </si>
  <si>
    <t>Esta estrategia debe incluir los siguientes puntos:
* Estado actual de gestión de la información con respecto a los lineamientos del Marco de Referencia de arquitectura empresarial para la gestión de TI.
* Necesidades de negocio relacionadas con la gestión de información: consolidación de fuentes de datos, información disponible en tiempo real para la toma de decisiones, intercambio de información con otras entidades, etc.
* Portafolio de proyectos a emprender para dar respuesta a las necesidades del negocio.
* Mapa de ruta con los hitos principales requeridos, para implementar los proyectos de gestión de información definidos en el portafolio de proyectos</t>
  </si>
  <si>
    <t>* Nombre del proyecto
* Descripción del proyecto
* Alcance del proyecto
* Necesidades de negocio que busca satisfacer el proyecto
* Fecha de inicio del proyecto
* Fecha de finalización del proyecto
* Criterio de éxito: Indicar qué condiciones se deben cumplir para considerar que la implementación del proyecto fue exitosa
* Estado del proyecto: Indicar si el proyecto se encuentra en alguno de los siguientes estados: en ejecución, finalizado, suspendido, entre otros.</t>
  </si>
  <si>
    <t>Plan de calidad</t>
  </si>
  <si>
    <t>Reporte de calidad</t>
  </si>
  <si>
    <t>* Reporte de hallazgos indicando para cada hallazgo al menos:  Dato, Fuente, Breve descripción del hallazgo, Detalle y log de seguimiento al hallazgo, Severidad (alta, media, baja, crítica),   Prioridad (alta, media, baja, urgente), Quien reporta el error, Responsable de la solución, Fecha inicial de reporte, Fecha de solución
* Indicadores para conocer el estado real de los datos: Cantidad de registros con un error específico entre un rango de fechas, Cantidad de registros corregidos por error
* Reportes del comportamiento de los indicadores definidos</t>
  </si>
  <si>
    <t>Documento de identificación de datos maestros e información</t>
  </si>
  <si>
    <t>Documento de análisis de datos maestros</t>
  </si>
  <si>
    <t>Documento de gobernabilidad de información</t>
  </si>
  <si>
    <t>* Directorio de datos maestros: Caracterización de datos maestros de la institución y reglas de validación funcional para el dato a gobernar
* Directorio de metadatos: Identificación de metadatos para el dato a gobernar
* Matriz de roles y responsabilidades: Identificación de responsables de datos para cada institución maestra, y de áreas implicadas asociadas con el dato a gobernar 
* Plan de gobierno: Planeación de medidas de gobierno de datos para el dato a gobernar
* Reporte de calidad: Identificación de fuentes, atributos, e indicadores asociados con el dato a gobernar
* Reporte de priorización: Priorización de necesidades de la institución y del sector público que se relacionan con el dato a gobernar 
* Mapa de sistemas de información y aplicaciones: Identificación de sistemas origen que se relacionan con el dato a gobernar 
* Matriz CRUD: Identificación de instituciones maestras, y su ubicación en los sistemas origen y destino, incorporando el modelo CRUD para el dato a gobernar La Matriz CRUD identifica qué tratamiento realiza cada sistema sobre cada institución de dato, utilizando operaciones básicas como: crear, leer, actualizar y eliminar. Con base en este tratamiento, se pueden identificar posibles duplicidades e inconsistencias, así como realizar validaciones cruzadas.
* Mapa de información: Identificación de procesos que proveen datos relacionados con el dato a gobernar
* Directorio de áreas: Identificación de áreas de función implicadas en estos procesos relacionados con el dato a gobernar</t>
  </si>
  <si>
    <t>* Análisis en procesos y flujos para consolidar visión única del dato a gobernar
* Análisis de metadatos para entender estructura y atributos del dato a gobernar
* Análisis de responsables de datos para cada institución maestra del dato a gobernar
* Análisis de áreas: Análisis para determinar la relación y flujo entre áreas, del dato a gobernar
* Análisis de calidad: Análisis de reportes previos y acciones en curso para aseguramiento de calidad
* Análisis de demanda: Análisis de reportes previos y acciones en curso para demanda del dato a gobernar
* Análisis de sistemas y operaciones (CRUD): Análisis de sistemas y operaciones del dato a gobernar</t>
  </si>
  <si>
    <t>* Perfilado de datos: A partir de los análisis de datos maestros e información, en el perfilado de datos se obtienen las mediciones de datos nulos, duplicados, posibles campos en desuso, máscaras de formato del dato, validaciones de formato de datos, tipologías de casuísticas, etc. Este perfilado debe estar apoyado por una herramienta informática especializada
* Perfilado de información: El perfilado de la información es un procedimiento semiautomático. Este tipo de perfilado permite además priorizar medidas correctivas, migraciones, actuaciones especiales, pruebas en nuevos desarrollos, etc. En forma similar, este perfilamiento aplicado a los campos de información que contienen valores en un rango segmentado y sub-segmentado permite identificar la volumetría de cada ámbito contabilizado. En general este perfilado se aplica cada vez que una tipología (ej. segmento, categorización, filtro, etc.) pueda derivar en lógica diferente de la función pública a implementar, mantener, o migrar en los sistemas de información.
* Perfilado de función pública: El perfilado de función pública permite implementar lógica compleja, por ejemplo, sobre resultados en campañas finalizadas en el sector público para stakeholders, o sobre el uso de reglas cruzadas para validación en cálculos de tarificación o facturación de servicios, etc.
* Informe final: muestra la identificación de iniciativas preventivas para limpieza en los sistemas fuente y para detección de posibles inconsistencias en sus repositorios, así como la
detección de iniciativas para validación cruzada durante la ejecución del perfilado de datos, con el fin de aplicarlas en la fase de diseño de la migración de datos.</t>
  </si>
  <si>
    <t>* Documento de definición de datos maestros, arquitectura, custodia, calidad, demanda, y aprovisionamiento.
* Directorio de atributos por datos maestro: Extensión de metadatos con control de lenguaje común utilizado sobre el dato a gobernar, Definir dominios de datos a gobernar en el sector público para el dato a gobernar, Definición de fuentes, atributos, e indicadores (KPI) con alcance en calidad del dato a gobernar
* Matriz de asignación de responsabilidades (RACI): Responsables y roles implicados en el gobierno de datos (definición, medición, y reglamentación)
* Plan de calidad: Programa de actividades preventivas, correctivas y auditoras. Definir medidas correctivas y preventivas utilizadas en calidad del dato a gobernar. Ejecución de depuraciones y acciones correctivas para el dato a gobernar
* Directorio de reportes: Definir los reportes de perfilado para calidad del dato a gobernar
* Mapa de información: se utiliza para definir una especificación en la institución con respecto al intercambio del dato, cubriendo el tema de flujos, Definir flujos orientados al consumidor del dato a gobernar
* Definir el portafolio de servicios bajo control del grupo de gobierno de datos
* Políticas y procedimientos: Definir normas y controles de unificación y maestría de datos para apoyar el dato a gobernar, Definir los criterios de seguridad en acceso y uso del dato maestro asociado con el dato a gobernar, Definir procedimiento y normativa para poblar datos en entornos no productivos y generación de datos de prueba asociados con el dato a gobernar, Definir normas de codificación de datos y sus atributos para el dato a gobernar</t>
  </si>
  <si>
    <t>Documento de perfilamiento de datos maestros, información y función pública</t>
  </si>
  <si>
    <t>Política de manejo de documentos electrónicos</t>
  </si>
  <si>
    <t>* Política manejo de documentos electrónicos, incluyendo el ciclo de vida de gestión documental que se está manejando al interior de la entidad.
* Plan de trabajo para la implementación de la política de manejo de documentos electrónicos.</t>
  </si>
  <si>
    <t>Inventario de datos georeferenciados</t>
  </si>
  <si>
    <t>* Caracterización de datos georeferenciados de la institución y reglas de validación funcional para el dato a gobernar. Identificar el uso de los datos georeferenciados en los activos de
información y en los sistemas de información asociados con el dato a gobernar.
* Directorio de metadatos: Identificación de metadatos para el dato a gobernar (ej.: custodio del dato, consumidores del dato, administrador del dato, entre otros).
* Matriz de roles y responsabilidades: Identificación de responsables de datos para cada institución maestra, y de áreas implicadas, asociadas con el dato a gobernar
* Mapa de sistemas: Identificación de sistemas origen que se relacionan con el dato a gobernar
* Directorio de áreas: Identificación de áreas de función implicadas en estos procesos relacionados con el dato a gobernar</t>
  </si>
  <si>
    <t>Matriz de cumplimiento de la normatividad, estándares de la Infraestructura Colombiana de Datos Espaciales (ICDE), lineamientos de política de información geográfica y demás  instrumentos vigentes que rijan la información geográfica según el Comité Técnico de Normalización</t>
  </si>
  <si>
    <t>* Dato georreferenciado
* Característica: Normatividad, estándar de Infraestructura Colombiana de Datos Espaciales (ICDE), lineamiento de política de información geográfica u otro instrumentos vigente que rijan la información geográfica según el Comité Técnico de Normalización.
* Cumplimiento: Indica si el dato cumple con la característica indicada.</t>
  </si>
  <si>
    <t>Mapa de intercambio de información</t>
  </si>
  <si>
    <t>* Dato que es intercambiado
* Descripción del dato
* Empresas que usan el dato
* Tipo de integración: Web service, archivos planos, ETL, acceso directo a la BD, etc.
* Usa GEL-XML: Indica si para el intercambio de información se está usando el lenguaje de intercambio de información GEL-XML.
* Frecuencia de Intercambio: Alta, media o baja
* Indicar si el dato se encuentra publicado en los servicios de intercambio de información a través de la Plataforma de Interoperabilidad del Estado colombiano.</t>
  </si>
  <si>
    <t>Directorio de componentes de información</t>
  </si>
  <si>
    <t>* Nombre del componente de información
* Breve descripción del componente de información
* Nombre del servicio del componente de información
* Breve descripción del servicio del componente de información
* Responsable de servicio: Datos de contacto de la persona responsable del servicio (Nombres y apellidos, correo electrónico y cargo)
* Ubicación del componente de información</t>
  </si>
  <si>
    <t>Matriz de canales de acceso por componente de información</t>
  </si>
  <si>
    <t>* Componente de información
* Grupo de interés que consume la información
* Nombre del canal de acceso: Aplicación web, portal, reporte, documento, etc.
* Características del canal</t>
  </si>
  <si>
    <t>Acuerdo de intercambio de información</t>
  </si>
  <si>
    <t>Repositorio de Datos</t>
  </si>
  <si>
    <t>La unificación de datos maestros para el dato a gobernar, se materializa en el repositorio de datos e incluye la normalización de atributos con mayor demanda.</t>
  </si>
  <si>
    <t>Reglas de unificación</t>
  </si>
  <si>
    <t>Se requiere definir reglas de unificación y nivelación de datos entre sistemas, a implementar en entornos operacionales (preventivos) y procesos de reglamentación de datos (actividades de gobierno de datos)</t>
  </si>
  <si>
    <t>Hallazgo</t>
  </si>
  <si>
    <t>* Procedimiento para permitir que los consumidores de los Componentes de información reporten los hallazgos encontrados durante el uso de los servicios de información.
* Se debe disponer de herramientas que permitan el reporte de los hallazgos, tales como mesa de ayuda, sistema PQR, etc.</t>
  </si>
  <si>
    <t>Matriz de cumplimiento de las políticas y procedimientos de protección de información</t>
  </si>
  <si>
    <t>* Política relacionada con protección y privacidad de la información
* Sistema de información
* Indica si el sistema de información cumple con la política enunciada.</t>
  </si>
  <si>
    <t>Directorio de Metadatos</t>
  </si>
  <si>
    <t>El Directorio de metadatos debe considerar los atributos relacionados con protección y privacidad de la información, almacenando si la información es pública, privada y secreta, entre otros atributos que se definan. Se deben almacenar también los responsables de la información, los cuales son los únicos que pueden cambiar los niveles de restricción mencionados</t>
  </si>
  <si>
    <t>Mecanismos de trazabilidad y auditoría</t>
  </si>
  <si>
    <t>Lista de chequeo de auditoría y trazabilidad diligenciada para cada componente de información</t>
  </si>
  <si>
    <t>* Modelo de datos para auditoría y trazabilidad: Se debe diseñar e implementar un modelo de datos de auditoría y trazabilidad transversal a todos los sistemas de información
* Componente de auditoría y trazabilidad: Se debe diseñar e implementar un componente transversal para realizar la auditoría y trazabilidad en todas las aplicaciones. Este componente debe usar el modelo de autoría y trazabilidad
* Estrategia de auditoría y trazabilidad basada en logs: Se debe diseñar una estrategia transversal basada en logs para realizar la auditoría y trazabilidad en todas las aplicaciones por medio de los logs generados.
* Lista de chequeo de auditoría y trazabilidad definido: Lista de chequeo que deben cumplir los sistemas de información para cumplir con las estrategias y modelos de trazabilidad y auditoría, definidos.</t>
  </si>
  <si>
    <t>* Característica: Característica del sistema para cumplir con las estrategias y modelos de trazabilidad y auditoría, definidos.
* Cumplimiento: Indica si el sistema cumple con la característica.</t>
  </si>
  <si>
    <t>Vista de primer nivel de los sistemas de información de la arquitectura actual</t>
  </si>
  <si>
    <t>Diagrama con las categorías de los sistemas de información, en el cual se muestren visualmente la comunicación entre ellas, y los principales servicios que usan unas de otras:
* Sistemas misionales
* Sistemas administrativos, financieros y de apoyo.
* Portales
* Sistemas de direccionamiento</t>
  </si>
  <si>
    <t>Vistas de segundo nivel de los sistemas de información en la arquitectura actual</t>
  </si>
  <si>
    <t>Diagrama con los sistemas de información de una categoría, en el cual se muestran visualmente la comunicación entre ellos, y los principales servicios que usan unos de otros.
A partir de la vista de paquetes del punto anterior, por medio de “Drill Down”ir al detalle por categoría, mostrando la interacción entre los sistemas, de esta forma se puede observar por ejemplo, el detalle de todos los sistemas misionales, y como se comunican entre ellos por medio de sus servicios.</t>
  </si>
  <si>
    <t>* Categoría: Sistemas misionales, Sistemas administrativos, financieros y de apoyo, Portales, Sistemas de direccionamiento
* Nombre interface
* Tipo de integración: Archivos planos, Webservices, ETL, EAI
* Sistemas que consumen o usan el servicio</t>
  </si>
  <si>
    <t>Diagrama de interoperabilidad con otras entidades para sistemas de información en la arquitectura actual</t>
  </si>
  <si>
    <t>* Vista de servicios: Vista de los servicios que expone la entidad y que son consumidos por otras entidades o compañías, incluyendo el nombre de la entidad que expone el servicio y la entidad que lo usa, los nombres del sistema que expone el servicio y el sistema que lo usa, el nombre del servicio, el tipo de integración
* Nombre del sistema
* Nombre de la interface o servicio
* Tipo de integración: Web service, archivos, etc.
* Entidad que consume o usa el servicio
* Sistema que consume o usa el servicio</t>
  </si>
  <si>
    <t>Vista de primer nivel de los sistemas de información de la arquitectura objetivo</t>
  </si>
  <si>
    <t>Vistas de segundo nivel de los sistemas de información en la arquitectura objetivo</t>
  </si>
  <si>
    <t>Inventario de interfaces o servicios en la arquitectura objetivo</t>
  </si>
  <si>
    <t>Diagrama de interoperabilidad con otras entidades para sistemas de información en la arquitectura objetivo</t>
  </si>
  <si>
    <t>Documento de estándares de implementación de sistemas de información para la arquitectura objetivo</t>
  </si>
  <si>
    <t>Análisis de brecha entre la arquitectura actual y la arquitectura objetivo</t>
  </si>
  <si>
    <t>Portafolio de proyectos de sistemas de información</t>
  </si>
  <si>
    <t>Directorio detallado de sistemas de información</t>
  </si>
  <si>
    <t>* Nombre del sistema
* Descripción del sistema
* Nombre del servicio o componente
* Descripción del servicio</t>
  </si>
  <si>
    <t>Directorio de sistemas de información y servicios</t>
  </si>
  <si>
    <t>* Nombre del sistema
* Servicio o componente
* Categoría: Administrativo, misional
* Tipo: Web con base de datos central, Cliente servidor, BD y scripts, Hoja de cálculo
* Proveedor: Nombre del empleado, contratista o empresa contratista que da soporte al sistema
* Estado: Desarrollo, Pruebas, Producción
* Número y tipo de licenciamiento: Licenciamiento ilimitado, Licenciamiento para un procesador, Cantidad de licencias por usuario nombrado, Cantidad de licencias por usuario concurrente.
* Fecha de vencimiento del soporte o de vencimiento de la licencia
* Plataforma de aplicaciones
* Ubicación servidor de aplicaciones: Ubicación de los servidores de aplicaciones por ambiente, indicando el centro de datos y la ip. Agregue una fila por cada servidor de aplicaciones distinto que use el sistema.
* Plataforma de base de datos: Indique la marca de la base de datos y la versión.
* Ubicación base de datos: Ubicación de la base de datos del aplicativo por ambiente, indicando el centro de datos y la ip. Agregue una fila por cada base de datos distinta que use el sistema.
* Responsable de la base de datos: Datos de contacto de la persona responsable de la base de datos (Nombres y apellidos, correo electrónico, celular, teléfono, residencia, cargo.)</t>
  </si>
  <si>
    <t>Vista de despliegue físico</t>
  </si>
  <si>
    <t>Diagrama de redes</t>
  </si>
  <si>
    <t>Vista de interoperabilidad</t>
  </si>
  <si>
    <t>Guía de estilo y usabilidad</t>
  </si>
  <si>
    <t>Estándares de codificación de lenguajes de programación</t>
  </si>
  <si>
    <t>Estándares de bases de datos</t>
  </si>
  <si>
    <t>Patrones de diseño</t>
  </si>
  <si>
    <t>Frameworks y estándares</t>
  </si>
  <si>
    <t>El diagrama de red muestra de forma simplificada, en el sentido que no aparecen los nodos de forma redundante, el recorrido que tomaría una petición para ser procesada.
En este diagrama se destacan elementos tales como balanceador de carga, Firewall, Servidor de Gobierno y Seguridad de Servicios, Database Firewall, etc.</t>
  </si>
  <si>
    <t>Vista que muestra la forma en la que serán expuestos y usados los servicios, indicando las tecnologías y protocolos.</t>
  </si>
  <si>
    <t>Estándar de nombramiento y codificación en bases de datos</t>
  </si>
  <si>
    <t>Patrones de diseño recomendados por la arquitectura.
Los patrones de diseño describen una solución a un problema recurrente en diseño el cual ocurre en un contexto dado. Estas soluciones han sido extractadas de la solución de problemas reales y especificados formalmente en documentos disponibles en la industria como un mecanismo de distribución de conocimiento</t>
  </si>
  <si>
    <t>Frameworks y estándares recomendados</t>
  </si>
  <si>
    <t>Documento de arquitectura de solución</t>
  </si>
  <si>
    <t>* Matriz de involucrados e intereses
* Patrones de diseño: 
* Drivers de negocio: Análisis de necesidades de negocio y como el sistema de información se alinea con estas necesidades
* Atributos de calidad o requerimientos no funcionales que debe cumplir el sistema de información, y los mecanismos usados para cumplirlo en la arquitectura de solución propuesta
* Requerimientos funcionales: Requerimientos funcionales que se deben cumplir en el sistema y los mecanismos usados para cumplirlo en la arquitectura de solución propuesta.
* Drivers de negocio vs atributos de calidad: Matriz de drivers de negocio vs atributos de calidad
* Casos de uso vs atributos de calidad: Matriz de casos de uso vs atributos de calidad
* Priorización de atributos de calidad: Se deben entender y priorizar las necesidades de negocio a través de sus atributos de calidad, de manera que se logre definir qué atributos de calidad son más importantes para el negocio y en los cuales se debe enfocar la arquitectura
* Patrones de diseño: Aplicación de los mismos patrones de diseño a la solución, de acuerdo con los lineamientos de la arquitectura de referencia.</t>
  </si>
  <si>
    <t>Diagrama de casos de uso</t>
  </si>
  <si>
    <t>Vista de componentes o módulos del sistema de información</t>
  </si>
  <si>
    <t>Diagramas de secuencia</t>
  </si>
  <si>
    <t>Modelo de datos</t>
  </si>
  <si>
    <t>Diccionario de datos</t>
  </si>
  <si>
    <t>Diagrama de red</t>
  </si>
  <si>
    <t>Vista de despliegue lógico – Diagrama de despliegue lógico</t>
  </si>
  <si>
    <t>Vista de despliegue lógico – Diagrama de servicios transversales y de seguridad</t>
  </si>
  <si>
    <t>Documento de estándares de implementación del sistema de información</t>
  </si>
  <si>
    <t>Especificación del prototipo funcional de la arquitectura de solución</t>
  </si>
  <si>
    <t>Prototipo funcional de la arquitectura de solución</t>
  </si>
  <si>
    <t>Diagramas con los componentes o módulos del sistema de información y su relación entre ellos.</t>
  </si>
  <si>
    <t>Diagramas de secuencia para las funcionalidades más relevantes del sistema, mostrando cómo interactúan los diferentes componentes propuestos por la arquitectura.</t>
  </si>
  <si>
    <t>Diagramas con las entidades más relevantes del sistema de información y su relación entre ellas</t>
  </si>
  <si>
    <t>Descripción de las entidades que conforman el modelo de datos.</t>
  </si>
  <si>
    <t>Vista que muestra cómo va a estar desplegado físicamente el sistema de información</t>
  </si>
  <si>
    <t>El diagrama de red muestra de forma simplificada, en el sentido que no aparecen los nodos de forma redundante, el recorrido que tomaría una petición para ser procesada</t>
  </si>
  <si>
    <t>Diagrama que muestra cómo va a estar desplegado lógicamente el sistema de información, indicando por ejemplo la relación entre los paquetes (ears, wars, jars) y los módulos del sistema</t>
  </si>
  <si>
    <t>Diagrama que muestra los servicios transversales y de seguridad que tendrá el sistema.</t>
  </si>
  <si>
    <t>Vista que muestra la siguiente información:
* Servicios que expone el sistema, y su relación con los sistemas internos y externos que lo usan.
* Servicios expuestos por otros sistemas internos o externos, y su relación con el sistema de información que se está diseñando.
* Para cada servicio expuesto o usado, indicar el tipo de integración: archivos planos, webservices, acceso a base de datos, ETL, EAI, etc.</t>
  </si>
  <si>
    <t>* Lenguajes de programación
* Framework o tecnología de capa de persistencia
* Framework o tecnología de capa de integración
* Framework o tecnología de capa de negocio
* Framework o tecnología de capa de presentación</t>
  </si>
  <si>
    <t>* Escenarios para validación de atributos de calidad: Se deben mostrar por cada atributo de calidad seleccionado y priorizado la descripción del/los escenario(s) en donde se pueden validar, junto con las condiciones requeridas por el negocio para el mismo
* Criterios de aceptación: Criterios que permiten decidir si el prototipo que se está implementando basado en la arquitectura propuesta, cumple con los requerimientos no funcionales.</t>
  </si>
  <si>
    <t>Para la implementación de prototipos se deben seleccionar los escenarios más relevantes para validar los atributos de calidad más importantes de acuerdo con la priorización realizada</t>
  </si>
  <si>
    <t>* Ciclo de vida del desarrollo de software; Se debe describir como se realiza este ciclo de desarrollo, por ejemplo, de forma iterativa o por springs, y la relación de este ciclo con las
fases de la metodología 
* Fases: Requerimientos,  Arquitectura, Desarrollo, Pruebas, Gerencia de Proyecto, Administración de Cambios, Modelamiento de Negocio, Arquitectura Empresarial, Elaboración de términos de referencia, Aseguramiento de la calidad, Productos de Trabajo
* Tareas: Tareas que están asociadas a una fase dentro del proyecto
* Entregables: Productos que son elaborados o desarrollados como resultado de la ejecución de una tarea
* Roles: El rol indica el ejecutor o ejecutores de una tarea.</t>
  </si>
  <si>
    <t>Guía de estilo única para los sistemas de información</t>
  </si>
  <si>
    <t>* Característica: Característica de estilo que deben cumplir los sistemas de información
* Medio para el cual aplica la característica:   Web, Dispositivos móviles
* Imagen: Imagen que muestre gráficamente cómo los sistemas de información deben cumplir con la característica
* Parámetros: Lista y valores de los parámetros para cumplir. Tipo de letra, tamaño, colores de texto, etc. Para aplicaciones web o móviles es deseable que la guía incluya una hoja de estilos.</t>
  </si>
  <si>
    <t>Lista de chequeo de la guía de estilo de los sistemas de información</t>
  </si>
  <si>
    <t>* Característica: Característica de estilo que debe cumplir el sistema de información, de acuerdo a la guía de estilo definida.</t>
  </si>
  <si>
    <t>* Característica: Característica de estilo que debe cumplir el sistema de información, de acuerdo a la guía de estilo definida.
* Cumplimiento: Indica si el sistema cumple o no con la característica.</t>
  </si>
  <si>
    <t>Lista de chequeo apertura de datos</t>
  </si>
  <si>
    <t>* Característica: Característica funcional o no funcional que deben seguir los sistemas de información, para la apertura de sus datos, de acuerdo con la normativa del Estado colombiano</t>
  </si>
  <si>
    <t>Lista de chequeo apertura de datos diligenciada para cada sistema de información</t>
  </si>
  <si>
    <t>* Característica: Característica funcional o no funcional que deben seguir los sistemas de información, para la apertura de sus datos, de acuerdo con la normativa del Estado colombiano
* Cumple?: Indica si el sistema cumple o no con la característica.</t>
  </si>
  <si>
    <t>Lista de chequeo de interoperabilidad</t>
  </si>
  <si>
    <t>Lista de chequeo de interoperabilidad diligenciada para cada sistema de información</t>
  </si>
  <si>
    <t>* Característica: Característica que debe cumplir el sistema de información, para interactuar con la Plataforma de Interoperabilidad del Estado colombiano.</t>
  </si>
  <si>
    <t>* Característica: Característica que debe cumplir el sistema de información, para interactuar con la Plataforma de Interoperabilidad del Estado colombiano.
* Cumplimiento: Indica si el sistema cumple o no con la característica</t>
  </si>
  <si>
    <t>Lista de chequeo de características de arquitectura de información</t>
  </si>
  <si>
    <t>* Característica: Característica funcional o no funcional que deben cumplir los sistemas de información de acuerdo con la arquitectura de información definida para la institución</t>
  </si>
  <si>
    <t>Lista de chequeo de características de arquitectura de información diligenciada para cada sistema de información</t>
  </si>
  <si>
    <t>* Característica: Característica funcional o no funcional que deben cumplir los sistemas de información de acuerdo con la arquitectura de información definida para la institución
* Cumplimiento: Indica si el sistema cumple o no con la característica</t>
  </si>
  <si>
    <t>Base de datos</t>
  </si>
  <si>
    <t>Base de datos del ambiente de pruebas independiente de la base de datos productiva y de desarrollo.</t>
  </si>
  <si>
    <t>Servidores de aplicaciones</t>
  </si>
  <si>
    <t>Servidores de aplicaciones de pruebas independientes de los servidores productivos y de desarrollo.</t>
  </si>
  <si>
    <t>Procedimientos de actualización de ambientes</t>
  </si>
  <si>
    <t>Procedimientos y políticas para actualizar la información y las aplicaciones en los distintos ambientes</t>
  </si>
  <si>
    <t>Procedimientos de protección de información</t>
  </si>
  <si>
    <t>Procedimientos y políticas para evitar que los datos productivos que son considerados confidenciales pases a los demás ambientes</t>
  </si>
  <si>
    <t>La metodología para la administración de requerimientos debe estar incluida dentro del lineamiento Metodología de referencia para el desarrollo de sistemas de información - LI.SIS.05</t>
  </si>
  <si>
    <t>Documento de especificación funcional</t>
  </si>
  <si>
    <t>La plantilla de especificación funcional debe estar incluida dentro de los entregables del lineamiento Metodología de referencia para el desarrollo de sistemas de información - LI.SIS.05</t>
  </si>
  <si>
    <t>La plantilla de especificación no funcional debe estar incluida dentro de los entregables del lineamiento Metodología de referencia para el desarrollo de sistemas de información - LI.SIS.05</t>
  </si>
  <si>
    <t>Repositorio de código fuente</t>
  </si>
  <si>
    <t>Servidor de integración continua</t>
  </si>
  <si>
    <t>Políticas y procedimientos de integración continua</t>
  </si>
  <si>
    <t>Defina políticas y procedimientos para implementar las mejores prácticas de la integración continua: 
* Mantener un único repositorio de código fuente
* Automatizar la construcción del proyecto.
* Hacer el autodiagnóstico construcción.
* Entregar los cambios a la línea principal todos los días.
* Cada entrega a la línea principal debe ser construida.
* Mantener rápida la construcción del proyecto.
* Probar en una réplica del entorno de producción.
* Hacer que todo el mundo pueda obtener el último ejecutable de forma fácil.
* Todo el mundo puede ver los resultados de la compilación más reciente.
* Automatizar el despliegue.</t>
  </si>
  <si>
    <t>Plan de pruebas funcionales y no funcionales</t>
  </si>
  <si>
    <t>* Alcance de las pruebas
* Elementos a ser probados
* Pruebas incluidas
* Pruebas no incluidas
* Estrategia de pruebas: Técnicas y tipos de pruebas (funcionales, de ciclo de negocio de carga y estrés, de desempeño, de usabilidad, etc.), Criterios de aceptación.
* Criterios de entrada
* Criterios de salida
* Entregables: Casos de prueba, Estimación de pruebas, Informe de pruebas funcionales, Informe de pruebas no funcionales
* Necesidades de ambiente
* Recursos: Recursos humanos, roles y responsabilidades
* Hitos: Planeación de nivel de hitos de la iteración o ciclo de pruebas, indicando: hito, fecha de Inicio planeada, fecha final planeada
* Indicadores: Indicadores a partir de los cuales se pueda identificar la calidad del software, el estado real del desarrollo y de la ejecución de las pruebas (Cantidad de defectos por estado y severidad, Cantidad de defectos por desarrollador, severidad y caso de uso,  Cantidad de defectos por caso de uso, por severidad y estado, etc.)</t>
  </si>
  <si>
    <t>Casos de prueba</t>
  </si>
  <si>
    <t>* Id. caso de prueba
* Escenario
* Pasos
* Resultado esperado</t>
  </si>
  <si>
    <t>Estimación de ejecución de pruebas</t>
  </si>
  <si>
    <t>* Alcance de la prueba
* Tiempo: Tabla con la siguiente información por caso de uso o funcionalidad: Caso de uso o funcionalidad,  Analista de pruebas responsable, Actividad (Capacitación de negocio, estudio de documentación, recepción del aplicativo, estimación de tiempos, diseño de la prueba, smoke test, ejecución de pruebas, documentación de la prueba, elaboración de informes de seguimiento e informes de cierre, etc), Esfuerzo por cada actividad</t>
  </si>
  <si>
    <t>Informe de pruebas funcionales y no funcionales</t>
  </si>
  <si>
    <t>* Reporte de hallazgos
* Avance en la ejecución de las pruebas
* Reporte de Indicadores</t>
  </si>
  <si>
    <t>Plan de capacitación</t>
  </si>
  <si>
    <t>* Objetivo
* Lista de temas a tratar en la capacitación
* Datos de la persona que realizará la capacitación
* Lista de personas que deben asistir a la capacitación
* Planeación de las capacitaciones a realizar
* Recursos requeridos para realizar la capacitación y responsable de su consecución: Fotocopias, Salón, Computadores, Internet, Refrigerio, Etc.</t>
  </si>
  <si>
    <t>Listas de asistencia a las capacitaciones</t>
  </si>
  <si>
    <t>* Nombre del asistente
* Teléfono o celular del asistente
* Correo electrónico del asistente.
* Empresa del asistente
* Área del asistente
* Firma del asistente</t>
  </si>
  <si>
    <t>Evaluación por parte de los usuarios de la capacitaciones recibidas</t>
  </si>
  <si>
    <t>* Datos del curso: Tema del curso, fecha, ubicación, capacitador.
* Datos del asistente: Nombres, empresa, área, teléfono y celular, correo electrónico.
* Preguntas que permitan evaluar el conocimiento del asistente en los temas vistos en la capacitación</t>
  </si>
  <si>
    <t>Manual de usuario</t>
  </si>
  <si>
    <t>* Fecha y versión
* Pre-requisitos de instalación
* Manual de instalación del sistema
* Manual de uso del sistema
* Preguntas frecuentes</t>
  </si>
  <si>
    <t>Manual técnico</t>
  </si>
  <si>
    <t>* Pre-requisitos
* Frameworks y estándares: Nombres y versiones de los frameworks y estándares bajo los cuales está construido el sistema
* Diagrama de casos de uso
* Diagrama ER
* Diccionario de datos
* Scripts de instalación
* Diagrama de componentes
* Diagrama de servicios
* Diagrama de despliegue
* Diagrama de clases</t>
  </si>
  <si>
    <t>* Características del sistema: Documentos con las características de los sistemas cuyo mantenimiento es subcontratado a terceros. Debe incluir la interacción del sistema con otros sistemas y su infraestructura TI.
* Características del servicio: Descripción de las características del servicio que debe ser ofrecido por los contratistas (Equipo y roles del equipo del contratista, Recursos requeridos para la prestación del servicio, Responsabilidades del contratista, Disponibilidad del servicio y horarios de prestación del mismo, Indicadores y niveles de calidad del servicio, Tiempo y cronograma de prestación del servicio)
  Procedimientos para transferencia de conocimiento a la entidad
o a otro contratista.</t>
  </si>
  <si>
    <t>ANS</t>
  </si>
  <si>
    <t>* Indicadores de desempeño: Indicador, Descripción del indicador, Valor del indicador, Nivel de servicio objetivo
* Valoración del cumplimiento y fórmulas de descuento: Reglas para determinar el cumplimiento del ANS pactado con el contratista y fórmulas para realizar deducciones al contratista (Rangos de cumplimiento del nivel de servicio (NS), Se pueden incluir penalizaciones económicas y la finalización del contrato si el ANS se incumple de forma habitual)
* Situaciones de excepción: Lista de situaciones no atribuibles al contratista, y que lo eximen del cumplimiento de los indicadores de servicio (p.e. Interrupciones del servicio por causas imputables a la entidad u otros contratistas)</t>
  </si>
  <si>
    <t>Los entregables de este lineamiento se encuentran incluidos dentro del lineamiento Plan de pruebas durante el ciclo de vida de los sistemas de información - LI.SIS.14</t>
  </si>
  <si>
    <t>Documento de especificaciones no funcionales</t>
  </si>
  <si>
    <t>El documento de especificaciones no funcionales debe hacer parte de los entregables del lineamiento Metodología de referencia para el desarrollo de sistemas de información - LI.SIS.05</t>
  </si>
  <si>
    <t>Lista de chequeo seguridad y privacidad de los sistemas de información</t>
  </si>
  <si>
    <t>Lista de chequeo de seguridad y privacidad, diligenciada para cada sistema de información</t>
  </si>
  <si>
    <t>* Característica: Característica con la que debe cumplir el sistema de información, relacionados con componentes de seguridad para el tratamiento de la privacidad de la información, la implementación de controles de acceso, así como los mecanismos de integridad y cifrado de la información</t>
  </si>
  <si>
    <t>* Característica: Característica con la que debe cumplir el sistema de información, relacionados con componentes de seguridad para el tratamiento de la privacidad de la información, la implementación de controles de acceso, así como los mecanismos de integridad y cifrado de la información
* Cumplimiento: Indica si el sistema cumple o no con la característica</t>
  </si>
  <si>
    <t>* Modelo de datos para auditoría y trazabilidad
* Componente de auditoría y trazabilidad
* Estrategia de auditoría y trazabilidad basada en logs
* Lista de chequeo de auditoría y trazabilidad</t>
  </si>
  <si>
    <t>Lista de chequeo de auditoría y trazabilidad diligenciada para cada sistema de información</t>
  </si>
  <si>
    <t>* Característica: Característica del sistema para cumplir con las estrategias y modelos de trazabilidad y auditoría, definidos
* Cumplimiento: Indica si el sistema cumple con la característica.</t>
  </si>
  <si>
    <t>Lista de chequeo de accesibilidad</t>
  </si>
  <si>
    <t>* Característica: Característica de accesibilidad que debe cumplir el sistema de información, de acuerdo a la estrategia de gobierno en línea.</t>
  </si>
  <si>
    <t>Lista de chequeo de accesibilidad diligenciada para cada sistema de información</t>
  </si>
  <si>
    <t>* Característica: Característica de accesibilidad que debe cumplir el sistema de información, de acuerdo a la estrategia de gobierno en línea.
* Cumplimiento: Indica si el sistema cumple con la característica.</t>
  </si>
  <si>
    <t>Procedimiento de cambios</t>
  </si>
  <si>
    <t>* Objetivo del procedimiento
* Objetivos específicos
* Alcance: El procedimiento, políticas y directrices descritas en el documento, se ocupan de la definición del proceso de Gestión Cambios. Inicia desde el registro, evaluación y aceptación de los cambios en el servicio TI; desarrollo de la implementación de los cambios, aprobación o rechazo de las solicitudes recibidas, la valoración de los resultados obtenidos y termina con la generación de informes de gestión y monitoreo de los cambios en los servicios de TI.
* Glosario: Escriba las definiciones para los términos más importantes del procedimiento
* Normatividad y políticas: Normas y estándares que soportan el procedimiento
* Responsable/líder del proceso
* Roles y responsabilidad
* Registros y documentos asociados
* Indicadores del proceso
* Actividades del proceso</t>
  </si>
  <si>
    <t>Formato de cambios</t>
  </si>
  <si>
    <t>* Fecha y hora de la solicitud
* Solicitante
* Aplicativo o servicio sobre el cual se realizará el cambio
* Ambiente
* Persona de TI que valida la solicitud
* Usuario que valida el requerimiento
* Quien autoriza la solicitud
* Descripción General de la Solicitud
* Guía de despliegue con las actividades para realizar el despliegue del cambio, indicando para actividad: descripción, responsable, archivos involucrados y estado
* Guía de marcha atrás con las actividades para realizar el despliegue del cambio, indicando para actividad: descripción, responsable, archivos involucrados y estado.
* Información de resultados del despliegue, indicando: fecha de despliegue, validado por, hora de despliegue y observaciones.</t>
  </si>
  <si>
    <t>Directorio de Servicios Tecnológicos</t>
  </si>
  <si>
    <t>* Servicio: Nombre, ID, Descripción, Alcance, Versión
* Clasificación: Tipo, Método de descubrimiento (top-down, bottom-up), Función de negocio (Negocio, datos, soporte, transformación presentación), Estado (Diseño, desarrollo, pruebas, producción), Clusters, Requerimientos no funcionales, Proceso que soporta
* Atributos de calidad: Disponibilidad, Seguridad, Escalabilidad</t>
  </si>
  <si>
    <t>Elementos para el intercambio de información</t>
  </si>
  <si>
    <t>Capa de tecnología que incluya los elementos para el intercambio de información. La capa de tecnología entendida como la que soporta la operación de las demás arquitecturas, debe ser diseñada teniendo en cuenta los siguientes conceptos:
* Nodo: Un recurso computacional sobre el cual los artefactos pueden ser almacenados o desplegados para su ejecución
* Dispositivo: Un recurso de hardware sobre el cual los artefactos pueden ser almacenados o desplegados para su ejecución
* Red: Un medio de comunicación entre dos o más dispositivos
* Conectividad entre nodos: Un enlace entre dos o más nodos, a través del cual estos nodos pueden intercambiar datos
* Interfaz de infraestructura: Un punto de acceso en el cual los servicios de infraestructura ofrecidos por un nodo pueden acceder a otros nodos y componentes de la aplicación
* Sistema de software: Un entorno de software para tipos específicos de componentes y objetos que se implementan en él en forma de artefactos
* Función de infraestructura: Un elemento de comportamiento de los grupos de infraestructura, que puede ser mejorado por un nodo.
* Servicios de infraestructura: Una unidad externa de la funcionalidad proporcionada por uno o más nodos, expuesto a través de interfaces definidos.
* Artefacto: Una pieza física de datos que se utiliza o produce en un proceso de desarrollo de software, o por la implementación y operación de un sistema</t>
  </si>
  <si>
    <t>Plan de gestión de capacidad, continuidad, disponibilidad y seguridad. Gestión de los Servicios tecnológicos, LI.ST.03, Continuidad y disponibilidad de los Servicios Tecnológicos, LI.ST.05, Alta disponibilidad de los Servicios Tecnológicos, LI.ST.06, Capacidad de los Servicios Tecnológicos LI.ST.07.</t>
  </si>
  <si>
    <t>Plan de gestión de servicios de TI</t>
  </si>
  <si>
    <t>Gestión de la capacidad</t>
  </si>
  <si>
    <t>* Tipo
* Documentación: Debe incluir información sobre El uso de recursos, Desviaciones de la capacidad real sobre la planificada, Análisis de tendencias en el uso de la capacidad, Métricas establecidas para el análisis de la capacidad y monitorización del rendimiento, Impacto en la calidad del servicio, disponibilidad y otros procesos TI.</t>
  </si>
  <si>
    <t>Gestión de la continuidad</t>
  </si>
  <si>
    <t>* Tipo
* Documentación: Estos informes deben incluir: Análisis sobre nuevos riesgos y evaluación de su impacto, Evaluación de los simulacros de desastre realizados, Actividades de prevención y recuperación realizadas, Costes asociados a los planes de prevención y recuperación, Preparación y capacitación del personal TI respecto a los planes y procedimientos de prevención y recuperación</t>
  </si>
  <si>
    <t>Gestión de la disponibilidad</t>
  </si>
  <si>
    <t>* Tipo
* Documentación: Estos informes deben incluir: Técnicas y métodos utilizados para la prevención y el análisis de fallos, Información estadística sobre Tiempos de detección y respuesta a los fallos, Tiempos de reparación y recuperación del servicio, Tiempo medio de servicio entre fallos, Disponibilidad real de los diferentes servicios, Cumplimiento de los SLAs en todo lo referente a la disponibilidad y fiabilidad del servicio, Cumplimiento de los OLAs y UCs en todo lo referente a la capacidad de servicio prestada por los proveedores internos y externos.</t>
  </si>
  <si>
    <t>Gestión de seguridad</t>
  </si>
  <si>
    <t>* Tipo
* Documentación: Entre la documentación generada cabría destacar: Informes sobre el cumplimiento en lo todo lo referente al apartado de seguridad, de los SLAs, OLAs y UCs en vigor, Relación de incidentes relacionados con la seguridad calificada por su impacto sobre la calidad del servicio, Evaluación de los programas de formación impartidos y sus resultados, Identificación de nuevos peligros y vulnerabilidades a las que se enfrenta la infraestructura TI, Auditorías de seguridad, Informes sobre el grado de implementación y cumplimiento de los planes de seguridad establecidos.</t>
  </si>
  <si>
    <t>Diseño de Arquitectura de nube para los servicios seleccionados por la institución</t>
  </si>
  <si>
    <t>Plan de gestión de niveles de servicio</t>
  </si>
  <si>
    <t>Mesa de servicio</t>
  </si>
  <si>
    <t>* Tipo
* Indicadores: Se deben considerar aspectos tales como: Tiempo medio de respuesta a solicitudes cursadas por correo electrónico y teléfono o fax, Porcentaje de incidentes que se cierran en primera línea de soporte, Porcentaje de consultas respondidas en primera instancia, Análisis estadísticos de los tiempos de resolución de incidentes organizados según su urgencia e impacto, Cumplimiento de los SLAs, Número de llamadas gestionadas por cada miembro del personal de la mesa de servicios</t>
  </si>
  <si>
    <t>Planes de mantenimiento</t>
  </si>
  <si>
    <t>Estrategia de Uso y Apropiación</t>
  </si>
  <si>
    <t>* Involucramiento de interesados: Diseñar Estrategias de Uso y Apropiación que permita la movilización de los grupos de interés en favor de las iniciativas de TI, alcanzando las transformaciones requeridas por cada institución
* Formación: Desarrollar competencias de TI en los funcionarios públicos que contribuyan a aumentar las capacidades de TI de las instituciones y la transformación requerida por cada institución
* Gestión del cambio: Diseñar estrategias que propicien una adecuada preparación del cambio y gestión de impactos derivados de la implantación de proyectos de TI.
* Monitoreo: Implementar indicadores de Uso y apropiación que permitan evaluar el nivel de adopción de TI y tomar acciones de mejora</t>
  </si>
  <si>
    <t>Matriz de grupos de interés</t>
  </si>
  <si>
    <t>* Nombre grupo de interés que será gestionado
* Descripción de grupo de interés
* Objetivo de cambio
* Rol de involucramiento: Patrocinador, agente de cambio, impactado o multiplicador</t>
  </si>
  <si>
    <t>Esquema de incentivos</t>
  </si>
  <si>
    <t>A partir de la identificación y clasificación de los grupos de interés, se debe definir un esquema de incentivos que motiven a la adopción de proyectos de TI.</t>
  </si>
  <si>
    <t>Plan de formación</t>
  </si>
  <si>
    <t>* Matriz de Interesados identificando los grupos homogéneos y perfiles formativos
* Plan de entrenamiento que desarrolle las habilidades necesarias en los grupos de interés, para abordar la implementación de la iniciativa TI
* Evidencia de la ejecución de plan de entrenamiento</t>
  </si>
  <si>
    <t>Plan de Gestión del Cambio</t>
  </si>
  <si>
    <t>* Practicas: Catálogo de prácticas para facilitar el Uso y Apropiación de los proyectos de TI.
* Procedimientos: Definición de procedimientos para facilitar la adopción de proyectos de TI.
* Recursos y herramientas: Definición y asignación de recursos y herramientas que faciliten el Uso y apropiación de proyectos de TI.</t>
  </si>
  <si>
    <t>Evaluación del nivel de adopción</t>
  </si>
  <si>
    <t>* Evidencia aplicación periódica de indicadores.
* Análisis de resultados de aplicación de indicadores.</t>
  </si>
  <si>
    <t>Gestión de impactos</t>
  </si>
  <si>
    <t>Análisis de efectos derivados del cambio: Con la adopción del Marco de Referencia de AE, se pueden identificar los cambios generados asociados a cada grupo de interés</t>
  </si>
  <si>
    <t>Estrategia de sostenibilidad</t>
  </si>
  <si>
    <t>Acciones de mejora</t>
  </si>
  <si>
    <t>Establecer acciones de mejora teniendo en cuenta el análisis de resultados de la aplicación de indicadores de Uso y Apropiación
* Indicador aplicado
* Interpretación de resultado: Resultados de aplicación de indicador
* Acción de mejora: Táctica empleada para mejorar y transformar la estrategia de Uso y Apropiación</t>
  </si>
  <si>
    <t>Estructurar la estrategia que permita asegurar que las transformaciones, resultado de la implantación de los proyectos de TI, tienen continuidad en la institución, hasta formar parte de su cultura organizacional:
* Proyecto de TI implantado
* Resultados asociados a la plantación del proyecto
* Definición de tácticas para garantizar continuidad en la institución</t>
  </si>
  <si>
    <t>Diseño de Arquitectura de nube para los servicios seleccionados por la institución teniendo en cuenta recomendaciones descritas</t>
  </si>
  <si>
    <t>* Planificación
* Asignación de recursos
* Elaboración de un catálogo de servicios
* Desarrollo de SLA tipo
* Herramientas para la monitorización de la calidad del servicio
*  Análisis e identificación de las necesidades del cliente
* Elaboración de los Requisitos de Nivel de servicio (SLR), Hojas de Especificación del Servicio y Plan de Calidad del Servicio (SQP)
* Implementación de los Acuerdos de Nivel del Servicio: Negociación, Acuerdos de Nivel de Operación, Contratos de Soporte
* Supervisión y revisión de los Acuerdos de Nivel de Servicio
* Elaboración de informes de rendimiento
* Control de los proveedores externos
* Elaboración de Programas de Mejora del Servicio (SIP)</t>
  </si>
  <si>
    <t>Las interrupciones del servicio pueden ser causadas además por labores de mantenimiento y actualización. Estas interrupciones programadas afectan la disponibilidad del servicio y por lo tanto deben ser planificadas para minimizar el impacto.</t>
  </si>
  <si>
    <t>Gestión preventiva de los Servicios tecnológicos</t>
  </si>
  <si>
    <t>Control de consumo de los recursos compartidos
por Servicios tecnológicos</t>
  </si>
  <si>
    <t>Análisis de vulnerabilidades</t>
  </si>
  <si>
    <t>Monitoreo de seguridad de infraestructura tecnológica</t>
  </si>
  <si>
    <t>FECHA INICIO</t>
  </si>
  <si>
    <t>FECHA FIN</t>
  </si>
  <si>
    <t>RESPONSABLE</t>
  </si>
  <si>
    <t>2. La entidad ha definido e implementado un proceso para la gestión del ciclo de vida de los sistemas de información.</t>
  </si>
  <si>
    <t>PLAN DE GOBIERNO EN LÍNEA</t>
  </si>
  <si>
    <t>SERVICIOS</t>
  </si>
  <si>
    <t>GOBIERNO ABIERTO</t>
  </si>
  <si>
    <t>GESTIÓN</t>
  </si>
  <si>
    <t>SEGURIDAD Y PRIVACIDAD DE LA INFORMACIÓN</t>
  </si>
  <si>
    <t>Urias Romero</t>
  </si>
  <si>
    <t>1. Lista de chequeo de accesibilidad
2. Lista de chequeo de accesibilidad diligenciada para cada sistema de información</t>
  </si>
  <si>
    <t>1. Lista de chequeo de la guía de estilo de los sistemas de información
2.Lista de chequeo de la guía de estilo diligenciada para cada sistema de información</t>
  </si>
  <si>
    <t>Donaldo Negrette</t>
  </si>
  <si>
    <t>Plan Anticorrupción y de Atención al Ciudadano</t>
  </si>
  <si>
    <t>Elaborar Plan Anticorrupción y de Atención al Ciudadano para la vigencia 2016</t>
  </si>
  <si>
    <t>Alejandra Torres</t>
  </si>
  <si>
    <t>Implementación del Sistema Inteligente de la Supertransporte para la optimización de la atención y trámite de UITs, PQRs e Inmovilizaciones</t>
  </si>
  <si>
    <t>Juan Andrés Machler</t>
  </si>
  <si>
    <t>Trámite para la Inscripción de Registro de Operadores Portuarios, Marítimos y Fluviales incorporado en SUIT y aporbado por DAFP</t>
  </si>
  <si>
    <t>PETI</t>
  </si>
  <si>
    <t>Juan Andres Machler / Urias Romero / Germán Paz</t>
  </si>
  <si>
    <t>Documentar el Plan Estratégico de las Tecnologías de la Información y Comunicaciones - PETI que cumpla:
1. Puede ser emitido de manera independiente o puede ser parte de un plan estratégico de la institución. 
2. El PETI debe incorporar los resultados de los ejercicios de Arquitectura Empresarial. 
2. El PETI debe contener la proyección de la estrategia para 4 años, y deberá ser actualizado anualmente a razón de los cambios de la estrategia del sector, la institución y la evolución y tendencias de las Tecnologías de la Información.</t>
  </si>
  <si>
    <t>EVIDENCIAS / ENTREGABLES ACTUALES</t>
  </si>
  <si>
    <t>Conformación de políticas y estándares para la gestión y gobernabilidad de TI</t>
  </si>
  <si>
    <t>Políticas y estándares para la gestión y gobernabilidad de TI</t>
  </si>
  <si>
    <t>Identificar y definir las políticas y estándares que faciliten la gestión y la gobernabilidad de TI, contemplando por lo menos los siguientes temas: seguridad, continuidad del negocio, gestión de información, adquisición, desarrollo e implantación de sistemas de información, acceso a la tecnología y uso de las facilidades por parte de los usuarios. Así mismo, se debe contar con un proceso integrado entre las instituciones del sector que permita asegurar el cumplimiento y actualización de las políticas y estándares de TI.</t>
  </si>
  <si>
    <t>Definir el plan de comunicación de la estrategia, las políticas, los proyectos, los resultados y los servicios de TI.</t>
  </si>
  <si>
    <t>Participar de forma activa en la concepción, planeación y desarrollo de los proyectos de la institución que incorporen componentes de TI. Así mismo, debe asegurar la conformidad del proyecto con los lineamientos de la Arquitectura Empresarial definidos para la institución.</t>
  </si>
  <si>
    <t>Seguimiento y control de la ejecución del presupuesto y el plan de compras asociado a los proyectos estratégicos del PETI.</t>
  </si>
  <si>
    <t>Evidencia seguimiento ejecución presupuestal y plan de compras  asociado a los proyectos estratégicos del PETI</t>
  </si>
  <si>
    <t>Formular, administrar, ejecutar y hacer seguimiento de las fichas de los proyectos de inversión requeridos para llevar a cabo la implementación de la Estrategia TI. El proceso de gestión de proyectos de inversión debe cumplir con los lineamientos que para este efecto establezca el Departamento Nacional de Planeación (DNP).</t>
  </si>
  <si>
    <t>* Pagina web institucional donde se encuentran las fichas EBI actualizadas de los proyectos de inversión.
* Página http://spi.dnp.gov.co el seguimiento mensual a los proyectos de inversion (físico, financiero y de gestión)</t>
  </si>
  <si>
    <t>Seguimiento mensual a los proyectos de inversion en la página web http://spi.dnp.gov.co</t>
  </si>
  <si>
    <t>Diseñar y mantener actualizado el Catálogo de servicios de TI con los Acuerdos de Nivel de Servicio (ANS) asociados, teniendo en cuenta:
1. La cabeza del sector consolidará los Catálogos de servicios de TI del sector
2. El Catálogo de servicios de TI debe reflejar la Estrategia TI.</t>
  </si>
  <si>
    <t>Realizar de manera periódica la evaluación de la gestión de la Estrategia TI, para determinar el nivel de avance y cumplimiento de las metas definidas en el PETI.</t>
  </si>
  <si>
    <t>Seguimiento al PETI</t>
  </si>
  <si>
    <t>Crear tablero de indicadores que permita tener una visión integral de los avances y resultados en el desarrollo de la Estrategia TI.</t>
  </si>
  <si>
    <t>Juan Andres Machler / Urias Romero</t>
  </si>
  <si>
    <t>Juan Andres Machler / Urias Romero / Alejandra Torres</t>
  </si>
  <si>
    <t>Definir e implementar un esquema de Gobierno TI que estructure y direccione el flujo de las decisiones de TI, que garantice la integración y la alineación con la normatividad vigente, las políticas, los procesos y los servicios del Modelo Integrado de Planeación y Gestión de la institución.</t>
  </si>
  <si>
    <t>Implementar el macro-proceso de gestión de TI, según los lineamientos del Modelo Integrado de Planeación y Gestión de la institución, teniendo en cuenta el Modelo de gestión estratégica de TI.</t>
  </si>
  <si>
    <t>* Macro Proceso de gestión de TI
* Proceso de gestión de TI</t>
  </si>
  <si>
    <t>Urias Romero / Alejandra Torres</t>
  </si>
  <si>
    <t>Definir, direccionar, evaluar y monitorear las capacidades disponibles y las requeridas de TI, las cuales incluyen los recursos y el talento humano necesarios para poder ofrecer los servicios de TI.</t>
  </si>
  <si>
    <t>* Capacidades de proceso
* Capacidades de talento humano
* Capacidades de recursos</t>
  </si>
  <si>
    <t>Juan Andrés Machler / Urias Romero / Martha Montañez</t>
  </si>
  <si>
    <t>Juan Andrés Machler / Urias Romero / Martha Montañez / Cristian Cardona</t>
  </si>
  <si>
    <t>Realizar las compras a través de Acuerdos Marco de Precios (AMP) existentes, en caso de que apliquen, y dar prioridad a adquisiciones en modalidad de servicio o por demanda. Debe además propender por minimizar la compra de bienes de hardware.</t>
  </si>
  <si>
    <t>Definir los criterios y métodos que direccionen la toma de decisiones de inversión en Tecnologías de la Información (TI), a la vez que se cumple con los prinicipios de neutralidad tecnológica y se busca el beneficio económico y de servicio para la institución. Para todos los proyectos en los que se involucren TI, se deberá realizar un análisis del costo total de propiedad de la inversión, en el que se incorporen los costos de los bienes y servicios, los costos de operación, el mantenimiento, el licenciamiento, el soporte y otros costos para la puesta en funcionamiento de los bienes y servicios por adquirir. Este estudio debe realizarse para establecer los requerimientos de financiación del proyecto. Debe contemplar los costos de capital (CAPEX) y los costos de operación (OPEX).</t>
  </si>
  <si>
    <t>Establecer la relación costo-beneficio y justificar la inversión de los proyectos de TI. Para establecer el retorno de la inversión, se deberá estructurar un caso de negocio para el proyecto, con el fin de asegurar que los recursos públicos se utilicen para contribuir al logro de beneficios e impactos concretos de la institución. Debido a la imposibilidad de obtener retorno monetario en algunos casos, ya que se trata de gestiones sin ánimo de lucro, los beneficios deben contemplar resultados de mejoramiento del servicio, de la oportunidad, de la satisfacción del ciudadano y del bienestar de la población, entre otros.</t>
  </si>
  <si>
    <t>Liderar la planeación, ejecución y seguimiento a los proyectos de TI. En aquellos casos en que los proyectos estratégicos de la institución incluyan componentes de TI y sean liderados por otras áreas. La dirección de Tecnologías y Sistemas de la Información o quien haga sus veces, deberá liderar el trabajo sobre el componente de TI conforme con los lineamientos de la Arquitectura Empresarial de la institución.</t>
  </si>
  <si>
    <t>* Documento componentes TI
* Alcance de los componentes de TI</t>
  </si>
  <si>
    <t>Evaluar, direccionar y monitorear lo relacionado con TI, incluyendo como mínimo los siguientes aspectos: alcance, costos, tiempo, equipo humano, compras, calidad, comunicación, interesados, riesgos e integración.</t>
  </si>
  <si>
    <t>Monitoreo de Proyectos de TI</t>
  </si>
  <si>
    <t>Realizar el monitoreo y evaluación de desempeño de la gestión de TI a partir de las mediciones de los indicadores del macro-proceso de Gestión TI.</t>
  </si>
  <si>
    <t>Identificar áreas con oportunidad de mejora, de acuerdo con los criterios de calidad establecidos en el Modelo Integrado de Planeación y Gestión de la institución, de modo que pueda focalizar esfuerzos en el mejoramiento de los procesos de TI para contribuir con el cumplimiento de las metas institucionales y del sector.</t>
  </si>
  <si>
    <t>* Acuerdos de Niveles de Servicio
* Medición de los Acuerdos de Niveles de Servicio
* Evaluación de resultados TI</t>
  </si>
  <si>
    <t>Administrar todos los proveedores y contratos para el desarrollo de los proyectos de TI. Durante el proceso contractual se debe aplicar un esquema de dirección, supervisión, seguimiento, control y recibo a satisfacción de los bienes y servicios contratados.</t>
  </si>
  <si>
    <t>Gestionar la transferencia de conocimiento asociado a los bienes y servicios contratados por la institución. Además debe contar con planes de formación y de transferencia de conocimiento en caso de cambios del recurso humano interno.</t>
  </si>
  <si>
    <t>Definir las directrices y liderar la gestión de los Componentes de información durante su ciclo de vida. Así mismo, debe trabajar en conjunto con las dependencias para establecer acuerdos que garanticen la calidad de la información.</t>
  </si>
  <si>
    <t>Elaborar plan de calidad de los componentes de información que incluya etapas de aseguramiento, control e inspección, medición de indicadores de calidad, actividades preventivas, correctivas y de mejoramiento continuo de la calidad de los componentes.</t>
  </si>
  <si>
    <t>* Plan de calidad
* Reporte de calidad</t>
  </si>
  <si>
    <t>* Acta de designación del responsable de gestión de información
* Estrategia de gestión de información
* Portafolio de proyectos de gestión de información</t>
  </si>
  <si>
    <t>Definir, implementar y gobernar la Arquitectura de Información, estableciendo métricas e indicadores de seguimiento, gestión y evolución de dicha arquitectura.</t>
  </si>
  <si>
    <t>* Documento de identificación de datos maestros e información
* Documento de análisis de datos maestros
* Documento de perfilamiento de datos maestros, información y función pública
* Documento de gobernabilidad de información</t>
  </si>
  <si>
    <t>Contemplar el ciclo de vida de la gestión documental en la Arquitectura de Información.</t>
  </si>
  <si>
    <t>Acoger la normatividad, los estándares relacionados de la Infraestructura Colombiana de Datos Espaciales (ICDE), los lineamientos de política de información geográfica y demás instrumentos vigentes que rijan la información geográfica según el Comité Técnico de Normalización, y disponer en el Portal Geográfico Nacional aquella información oficial útil para el desarrollo de proyectos de interés nacional y estratégicos.</t>
  </si>
  <si>
    <t>* Inventario de datos georeferenciados
* Matriz de cumplimiento de la normatividad, estándares de la Infraestructura Colombiana de Datos Espaciales (ICDE), lineamientos de política de información geográfica y demás  instrumentos vigentes que rijan la información geográfica según el Comité Técnico de Normalización</t>
  </si>
  <si>
    <t>Eleborar Mapa de intercambio de información.
Se debe utilizar el lenguaje común para el intercambio de información con otras instituciones. Si el lenguaje no incorpora alguna definición que sea requerida a escala institucional o sectorial, se deberá solicitar la inclusión al Ministerio de las TIC para que pueda ser utilizada por otras instituciones y quede disponible en el portal de Lenguaje común de intercambio de información del Estado colombiano.</t>
  </si>
  <si>
    <t>Crear y mantener actualizado un directorio de los Componentes de información. La institución es responsable de definir el nivel de acceso de este directorio teniendo en cuenta la normatividad asociada.
Este directorio debe hacer parte del directorio de Componentes de información sectorial, el cual debe ser consolidado a través de la cabeza de sector, con el fin de promover y facilitar el consumo, re-uso, ubicación y entendimiento, entre otros de los Componentes de información.</t>
  </si>
  <si>
    <t>Publicar los servicios de intercambio de información a través de la Plataforma de Interoperabilidad del Estado colombiano.</t>
  </si>
  <si>
    <t>Garantizar los mecanismos que permitan el acceso a los servicios de información por parte de los diferentes grupos de interés, contemplando características de accesibilidad, seguridad y usabilidad.</t>
  </si>
  <si>
    <t>Impulsar el uso de su información a través de mecanismos sencillos, confiables y seguros, para el entendimiento, análisis y aprovechamiento de la información por parte de los grupos de interés.</t>
  </si>
  <si>
    <t>Establecer los Acuerdos de Nivel de Servicio (ANS) con las dependencias o instituciones para el intercambio de la información de calidad, que contemplen las características de oportunidad, disponibilidad y seguridad que requieran los Componentes de información.</t>
  </si>
  <si>
    <t>Garantizar la existencia de fuentes únicas de información, para que el acceso sea oportuno, relevante, confiable, completo, veraz y comparable.</t>
  </si>
  <si>
    <t>* Repositorio de Datos
* Reglas de unificación</t>
  </si>
  <si>
    <t>Generar mecanismos que permitan a los consumidores de los Componentes de información reportar los hallazgos encontrados durante el uso de los servicios de información.</t>
  </si>
  <si>
    <t>* GLPI
* Orfeo</t>
  </si>
  <si>
    <t>ACCIONES PENDIENTES</t>
  </si>
  <si>
    <t>No aplica</t>
  </si>
  <si>
    <t>Hosting
Conectividad
Plan de compras vigencia 2016</t>
  </si>
  <si>
    <t>no aplica</t>
  </si>
  <si>
    <t>Proyectos de inversion avalados por MinTransporte y DNP</t>
  </si>
  <si>
    <t>Proceso contractual de la SPT en la cadena de valor</t>
  </si>
  <si>
    <t>Juridica</t>
  </si>
  <si>
    <t>Alcides Espinosa / Alejandra Torres</t>
  </si>
  <si>
    <t>Incorporar, en los atributos de los Componentes de información, la información asociada con los responsables y políticas de la protección y privacidad de la información, conforme con la normativa de protección de datos de tipo personal y de acceso a la información pública.</t>
  </si>
  <si>
    <t>* Matriz de cumplimiento de las políticas y procedimientos de protección de información
* Directorio de Metadatos</t>
  </si>
  <si>
    <t>* Procedimiento para el registro de hallazgos (Mesa de ayuda)</t>
  </si>
  <si>
    <t>Manual de Contratación</t>
  </si>
  <si>
    <t>Definir los criterios necesarios para asegurar la trazabilidad y auditoría sobre las acciones de creación, actualización, modificación o borrado de los Componentes de información. 
Estos mecanismos deben ser considerados en el proceso de gestión de dicho Componentes.
Los sistemas de información deben implementar los criterios de trazabilidad y auditoría definidos para los Componentes de información que maneja.</t>
  </si>
  <si>
    <t>* Mecanismos de trazabilidad y auditoría
* Lista de chequeo de auditoría y trazabilidad diligenciada para cada componente de información</t>
  </si>
  <si>
    <t>Definir la arquitectura de los sistemas de información teniendo en cuenta las relaciones entre ellos y la articulación con los otros dominios del Marco de Referencia.
Arquitectura de Datos y Aplicaciones en herramienta Arquitect:
* Vista de primer nivel de los sistemas de información de la arquitectura actual
* Vistas de segundo nivel de los sistemas de información en la arquitectura actual
* Inventario de interfaces o servicios en la arquitectura actual
* Diagrama de interoperabilidad con otras entidades para sistemas de información en la arquitectura actual
* Vista de primer nivel de los sistemas de información de la arquitectura objetivo
* Vistas de segundo nivel de los sistemas de información en la arquitectura objetivo
* Inventario de interfaces o servicios en la arquitectura objetivo
* Diagrama de interoperabilidad con otras entidades para sistemas de información en la arquitectura objetivo
* Análisis de brecha entre la arquitectura actual y la arquitectura objetivo
* Portafolio de proyectos de sistemas de información</t>
  </si>
  <si>
    <t>Disponer un directorio actualizado de sus sistemas de información, que incluya los atributos relevantes</t>
  </si>
  <si>
    <t>* Directorio de sistemas de información y servicios
* Directorio detallado de sistemas de información</t>
  </si>
  <si>
    <t>Definir y hacer evolucionar las arquitecturas de referencia, que aseguren el diseño de cualquier arquitectura de solución de manera eficiente, homogénea y con calidad.</t>
  </si>
  <si>
    <t>* Vista de despliegue físico
* Diagrama de redes
* Vista de interoperabilidad
* Guía de estilo y usabilidad
* Estándares de codificación de lenguajes de programación
* Estándares de bases de datos
* Patrones de diseño
* Frameworks y estándares</t>
  </si>
  <si>
    <t>Definir una Arquitectura de solución para cada uno de los proyectos de sistemas de información, aplicando las Arquitecturas de referencia definidas.</t>
  </si>
  <si>
    <t>* Documento de arquitectura de solución
* Diagrama de casos de uso
* Vista de componentes o módulos del sistema de información
* Diagramas de secuencia
* Modelo de datos
* Diccionario de datos
* Vista de despliegue físico
* Diagrama de red
* Vista de despliegue lógico – Diagrama de despliegue lógico
* Vista de despliegue lógico – Diagrama de servicios transversales y de seguridad
* Vista de interoperabilidad
* Documento de estándares de implementación del sistema de información
* Especificación del prototipo funcional de la arquitectura de solución
* Prototipo funcional de la arquitectura de solución</t>
  </si>
  <si>
    <t>Metodología de referencia para desarrollo de sistemas de información</t>
  </si>
  <si>
    <t>Definir metodologías de referencia que contemple los componentes principales de un proceso de desarrollo del software, que considere sus fases o etapas, las actividades principales y de soporte involucradas, roles y responsabilidades, y herramientas de apoyo al ciclo de vida, así como los ámbitos de aplicación.
Las metodologías de referencia deben dar cobertura a todas las soluciones de software de los sistemas de información que la institución construya o adapte, independientemente de su tecnología. Las metodologías deben incorporar mejores prácticas de la industria.</t>
  </si>
  <si>
    <t>Lista y descripción de los entregables que debe ceder la persona o contratista</t>
  </si>
  <si>
    <t>* Nombre del entregable que la persona debe ceder: Modelo entidad relación del sistema, Documentos de diseño del sistema, Archivos fuentes del sistema, Scripts de instalación, Manual técnico, Manual de usuario</t>
  </si>
  <si>
    <t>Acuerdo de cesión de derechos patrimoniales firmado por el contratista y sus empleados</t>
  </si>
  <si>
    <t>* Documento firmado en el cual el contratista cede los derechos patrimoniales de la lista de entregables definida en el punto anterior</t>
  </si>
  <si>
    <t>Garantizar que los contratos con terceras partes bajo la figura de "obra creada por encargo", cuyo alcance incluya el desarrollo de elementos de software, el autor o autores de la obra transfieran a la institución los derechos patrimoniales sobre los productos.</t>
  </si>
  <si>
    <t>* Lista y descripción de los entregables que debe ceder la persona o contratista
* Acuerdo de cesión de derechos patrimoniales firmado por el contratista y sus empleados</t>
  </si>
  <si>
    <t>Lista de chequeo de la guía de estilo diligenciada para cada sistema de información</t>
  </si>
  <si>
    <t>* Guía de estilo única para los sistemas de información
* Lista de chequeo de la guía de estilo de los sistemas de información
* Lista de chequeo de la guía de estilo diligenciada para cada sistema de información</t>
  </si>
  <si>
    <t>Definir una guía de estilo y usabilidad única, que establezca los principios para el estilo de los componentes de presentación, estructura para la visualización de la información y procesos de navegación entre pantallas, entre otros. Esta guía de estilo y usabilidad debe estar particularizada para cada medio tecnológico o canal utilizado por los sistemas de información y, así mismo, debe estar alineada con los principios de usabilidad definidos por el Estado colombiano. Asegurar la aplicación de esta guía en todos sus sistemas de información. Para los componentes de software, que sean propiedad de terceros, se debe realizar su personalización de manera que se busque brindar una adecuada experiencia de usuario.</t>
  </si>
  <si>
    <t>* Lista de chequeo apertura de datos
* Lista de chequeo apertura de datos diligenciada para cada sistema de información</t>
  </si>
  <si>
    <t>Habilitar en los sistemas de información aquellas características funcionales y no funcionales, necesarias para la apertura de sus datos, de acuerdo con la normativa del Estado colombiano.</t>
  </si>
  <si>
    <t>Habilitar en los sistemas de información aquellas características funcionales y no funcionales, necesarias para interactuar con la Plataforma de Interoperabilidad del Estado colombiano, partiendo de los flujos de información registrados en el directorio de Componentes de información y las necesidades de intercambio de información con otras instituciones.</t>
  </si>
  <si>
    <t>* Lista de chequeo de interoperabilidad
* Lista de chequeo de interoperabilidad diligenciada para cada sistema de información</t>
  </si>
  <si>
    <t>Garantizar que los sistemas de información funcionen sobre la Arquitectura de información definida para la institución y debe dar soporte a los componentes de información allí incluidos.</t>
  </si>
  <si>
    <t>* Lista de chequeo de características de arquitectura de información
* Lista de chequeo de características de arquitectura de información diligenciada para cada sistema de información</t>
  </si>
  <si>
    <t>Disponer de ambientes independientes y controlados destinados para desarrollo, pruebas, operación, certificación y capacitación de los sistemas de información, y debe aplicar mecanismos de control de cambios de acuerdo con las mejores prácticas.</t>
  </si>
  <si>
    <t>* Base de datos del ambiente de pruebas independiente de la base de datos productiva y de desarrollo.
* Servidores de aplicaciones de pruebas independientes de los servidores productivos y de desarrollo.</t>
  </si>
  <si>
    <t>* Procedimientos de actualización de ambientes
* Procedimientos de protección de información</t>
  </si>
  <si>
    <t>Aplicar un proceso formal de manejo de requerimientos, que incluya la identificación, la especificación y el análisis de las necesidades funcionales y no funcionales, la definición de los criterios de aceptación y la trazabilidad de los requerimientos a través del ciclo de vida de los sistemas de información.</t>
  </si>
  <si>
    <t>Metodología para la administración de requerimientos</t>
  </si>
  <si>
    <t>* Metodología para la administración de requerimientos
* Documento de especificación funcional
* Documento de especificaciones no funcionales</t>
  </si>
  <si>
    <t>Diseñar e implementar estrategias que permitan la integración continua e incremental de los nuevos desarrollos y que apoyen la automatización de las actividades en las diferentes fases del ciclo de vida de los sistemas de información.</t>
  </si>
  <si>
    <t>* Repositorio de código fuente</t>
  </si>
  <si>
    <t>* Servidor de integración continua
* Políticas y procedimientos de integración continua</t>
  </si>
  <si>
    <t>Contar con un plan de pruebas que cubra lo funcional y lo no funcional. La aceptación de cada una de las etapas de este plan debe estar vinculada a la transición del sistema de información a través de los diferentes ambientes.</t>
  </si>
  <si>
    <t>* Plan de pruebas funcionales y no funcionales
* Casos de prueba
* Estimación de ejecución de pruebas
* Informe de pruebas funcionales y no funcionales</t>
  </si>
  <si>
    <t>Contar con planes de capacitación y entrenamiento a los usuarios, que faciliten el uso y apropiación de los sistemas de información.</t>
  </si>
  <si>
    <t>* Plan de capacitación
* Listas de asistencia a las capacitaciones
* Evaluación por parte de los usuarios de la capacitaciones recibidas</t>
  </si>
  <si>
    <t>Asegurar que todos sus sistemas de información cuenten con la documentación de usuario, técnica y de operación, debidamente actualizada, que asegure la transferencia de conocimiento hacia los usuarios, hacia la dirección de Tecnologías y Sistemas de la Información o quien haga sus veces y hacia los servicios de soporte tecnológico.</t>
  </si>
  <si>
    <t>* Manual de usuario
* Manual técnico</t>
  </si>
  <si>
    <t>Juan Andres Machler</t>
  </si>
  <si>
    <t>Hacer un análisis de impacto ante un cambio o modificación a los componentes de software de los sistemas de información, con el fin de determinar las acciones por seguir.</t>
  </si>
  <si>
    <t>Formato que permite la trazabilidad y seguimiento del cambio</t>
  </si>
  <si>
    <t>* Procedimiento de cambios
* Formato de cambios</t>
  </si>
  <si>
    <t>Establecer Acuerdos de Nivel de Servicio (ANS) cuando se tenga contratado con terceros el mantenimiento de los sistemas de información. Se deben tener en cuenta las etapas de transición, prestación y devolución de los mismos, para asegurar la continuidad de los sistemas de información involucrados.</t>
  </si>
  <si>
    <t>Requisitos del servicio</t>
  </si>
  <si>
    <t>* Requisitos del servicio
* ANS</t>
  </si>
  <si>
    <t>Contar con planes de calidad de los componentes de software de sus sistemas de información. Este Plan de Calidad debe formar parte del proceso de desarrollo de software.</t>
  </si>
  <si>
    <t>Tener en cuenta los requerimientos de la institución, las restricciones funcionales y técnicas, y los atributos de calidad.</t>
  </si>
  <si>
    <t>Incorporar aquellos componentes de seguridad para el tratamiento de la privacidad de la información, la implementación de controles de acceso, así como los mecanismos de integridad y cifrado de la información.</t>
  </si>
  <si>
    <t>* Lista de chequeo seguridad y privacidad de los sistemas de información
* Lista de chequeo de seguridad y privacidad, diligenciada para cada sistema de información</t>
  </si>
  <si>
    <t>Tener en cuenta mecanismos que aseguren el registro histórico para poder mantener la trazabilidad de las acciones realizadas por los usuarios.</t>
  </si>
  <si>
    <t>* Mecanismos de trazabilidad y auditoría
* Lista de chequeo de auditoría y trazabilidad diligenciada para cada sistema de información</t>
  </si>
  <si>
    <t>Contar con un directorio de sus Servicios Tecnológicos, que le sirva de insumo para evaluar la posibilidad de implementar o reutilizar los servicios y recursos tecnológicos existentes, considerando las necesidades actuales de los procesos y sistemas de información.</t>
  </si>
  <si>
    <t>Incluir dentro de la arquitectura de Servicios tecnológicos los elementos necesarios para poder realizar el intercambio de información entre las áreas de la institución y las organizaciones externas a escala sectorial y nacional.</t>
  </si>
  <si>
    <t>* Elementos para el intercambio de información
* Plan de gestión de servicios de TI</t>
  </si>
  <si>
    <t>Gestionar la capacidad, la operación y el soporte de los servicios tecnológicos, con criterios de calidad, seguridad, disponibilidad, continuidad, adaptabilidad, estandarización y eficiencia. En particular durante la implementación y paso a producción de los proyectos de TI, se debe garantizar la estabilidad de la operación de TI.</t>
  </si>
  <si>
    <t>* Gestión de la capacidad
* Gestión de la continuidad
* Gestión de la disponibilidad
* Gestión de seguridad</t>
  </si>
  <si>
    <t>Evaluar la posibilidad de prestar los Servicios Tecnológicos haciendo uso de la Nube (pública, privada o híbrida), para atender las necesidades de los grupos de interés.</t>
  </si>
  <si>
    <t>Implementar controles de seguridad para gestionar los riesgos asociados al acceso, trazabilidad, modificación o pérdida de información que atenten contra la disponibilidad, integridad y confidencialidad de la información.</t>
  </si>
  <si>
    <t>Garantizar que sus Servicios Tecnológicos estén respaldados con sistemas de alimentación eléctrica, mecanismos de refrigeración, soluciones de detección de incendios, sistemas de control de acceso y sistemas de monitoreo de componentes físicos que aseguren la continuidad y disponibilidad del servicio, así como la capacidad de atención y resolución de incidentes.</t>
  </si>
  <si>
    <t>* Gestión de la continuidad
* Gestión de la disponibilidad</t>
  </si>
  <si>
    <t>Implementar capacidades de alta disponibilidad que incluyan balanceo de carga y redundancia para los Servicios Tecnológicos que afecten la continuidad del servicio de la institución, las cuales deben ser puestas a prueba periódicamente.</t>
  </si>
  <si>
    <t>* Gestión de la disponibilidad</t>
  </si>
  <si>
    <t>Velar por la óptima prestación de los servicios de TI, identificando las capacidades actuales de los Servicios Tecnológicos y proyectando las capacidades futuras requeridas para que cumplan con los niveles de servicio acordados con los usuarios.</t>
  </si>
  <si>
    <t>* Gestión de la capacidad</t>
  </si>
  <si>
    <t>Velar por el cumplimiento de los Acuerdos de Nivel de Servicio (ANS) para los Servicios Tecnológicos.</t>
  </si>
  <si>
    <t>Definir e implementar el procedimiento para atender los requerimientos de soporte de primer, segundo y tercer nivel, para sus servicios de TI, a través de una Mesa de Servicio.</t>
  </si>
  <si>
    <t>Implementar un plan de mantenimiento preventivo sobre toda la infraestructura y los Servicios Tecnológicos.</t>
  </si>
  <si>
    <t>Identificar, monitorear y controlar el nivel de consumo de los recursos críticos que son compartidos por los Servicios Tecnológicos y administrar su disponibilidad.</t>
  </si>
  <si>
    <t>Control de consumo de los recursos compartidos</t>
  </si>
  <si>
    <t>Asegurar que la infraestructura que soporta los Servicios Tecnológicos de la institución cuente con mecanismos de monitoreo para generar alertas tempranas ligadas a los umbrales de operación que tenga definidos.</t>
  </si>
  <si>
    <t>Contar con un proceso periódico de respaldo de la configuración de sus Servicios Tecnológicos, así como de la información almacenada en la infraestructura tecnológica. Este proceso debe ser probado periódicamente y debe permitir la recuperación íntegra de los Servicios Tecnológicos.</t>
  </si>
  <si>
    <t>Implementar el análisis de vulnerabilidades de la infraestructura tecnológica, a través de un plan de pruebas que permita identificar y tratar los riesgos que puedan comprometer la seguridad de la información o que puedan afectar la prestación de un servicio de TI.</t>
  </si>
  <si>
    <t>Definir la estrategia de Uso y Apropiación de TI, articulada con la cultura organizacional de la institución, y de asegurar que su desarrollo contribuya con el logro de los resultados en la implementación de los proyectos de TI.</t>
  </si>
  <si>
    <t>Elaborar Matriz de caracterización que identifique, clasifique y priorice los grupos de interés involucrados e impactados por los proyectos de TI.</t>
  </si>
  <si>
    <t>Asegurar el involucramiento y compromiso para llamar a la acción de los grupos de interés, partiendo desde la alta dirección hacia al resto de los niveles organizacionales, de acuerdo con la matriz de caracterización.</t>
  </si>
  <si>
    <t>Identificar y establecer un esquema de incentivos que, alineado con la estrategia de Uso y Apropiación, movilice a los grupos de interés para adoptar favorablemente los proyectos de TI.</t>
  </si>
  <si>
    <t>Asegurar que el plan de formación de la institución incorpora adecuadamente el desarrollo de las competencias internas requeridas en TI.</t>
  </si>
  <si>
    <t>Elaborar un plan de gestión del cambio para facilitar el Uso y Apropiación de los proyectos de TI. Este plan debe incluir las prácticas, procedimientos, recursos y herramientas que sean necesarias para lograr el objetivo.</t>
  </si>
  <si>
    <t>Contar con indicadores de Uso y Apropiación para evaluar el nivel de adopción de la tecnología y la satisfacción en su uso, lo cual permitirá desarrollar acciones de mejora y transformación.</t>
  </si>
  <si>
    <t>Administrar los efectos derivados de la implantación de los proyectos de TI.</t>
  </si>
  <si>
    <t>Asegurar que las transformaciones, resultado de la implantación de los proyectos de TI, tengan continuidad en la institución, hasta formar parte de su cultura organizacional.</t>
  </si>
  <si>
    <t>Diseñar acciones de mejora y transformación a partir del monitoreo de la implementación de su estrategia de Uso y Apropiación y de la aplicación de mecanismos de retroalimentación.</t>
  </si>
  <si>
    <t>Identificar, definir y especificar las necesidades de sistematización y apoyo tecnológico a los procesos de la institución a partir del mapa de procesos del Modelo Integrado de Planeación y Gestión de la institución, de tal manera que desde su diseño se incorporen facilidades tecnológicas que contribuyan a lograr transversalidad, coordinación, articulación, mayor eficiencia y oportunidad a nivel institucional y sectorial para obtener menores costos, mejores servicios, menores riesgos y mayor seguridad.</t>
  </si>
  <si>
    <t>Seguimiento acciones Plan de Gestión Documental</t>
  </si>
  <si>
    <t>Plan PIGA
Seguimiento Plan PIGA</t>
  </si>
  <si>
    <t>Cadena de valor de la SPT</t>
  </si>
  <si>
    <t>Seguimiento Plan de Trabajo Implementación Cadena de valor</t>
  </si>
  <si>
    <t>* Estructura del Gobierno TI
* Estructura organizacional de TI
* Procesos de Gobierno TI
* Estructuras de decisiones de TI</t>
  </si>
  <si>
    <t>* Recolección de las necesidades de los procesos</t>
  </si>
  <si>
    <t>* Inventario de interfaces o servicios en la arquitectura actual</t>
  </si>
  <si>
    <t>Definir y realizar actividades que conduzcan a evaluar, monitorear y direccionar los resultados de las soluciones de TI para apoyar los procesos internos de la institución. Debe además tener un plan específico de atención a aquellos procesos que se encuentren dentro de la lista de no conformidad del marco de las auditorías de control interno y externo de gestión, a fin de cumplir con el compromiso de mejoramiento continuo de la administración pública de la institución.</t>
  </si>
  <si>
    <t>Elaborar diagnóstico de seguridad y privacidad</t>
  </si>
  <si>
    <t>Elaborar Plan de seguridad y privacidad de la información</t>
  </si>
  <si>
    <t>Implementar el plan de seguridad y privacidad de la información, clasificar y gestionar controles.</t>
  </si>
  <si>
    <t>Realizar actividades para el seguimiento, medición, análisis y evaluación del desempeño de la seguridad y privacidad con el fin de generar los ajustes o cambios pertinentes y oportunos.</t>
  </si>
  <si>
    <t>Seguimiento Acciones Plan de seguridad y privacidad de la información</t>
  </si>
  <si>
    <t>Revisar e implementar acciones de mejora continua que garanticen el cumplimiento del plan de seguridad y privacidad de la Información.</t>
  </si>
  <si>
    <t>La Entidad publicó en su sitio web oficial, en la sección de “Transparencia y acceso a información pública”:
* Mecanismos para la atención al ciudadano
* Localización física, sucursales o regionales, horarios y días de atención al público
* Derechos de los ciudadanos y medios para garantizarlos (Carta de trato digno)
* Noticias
* Misión y visión de la Entidad
* Funciones y deberes de la Entidad
* Procesos y procedimientos de la Entidad
* Organigrama de la Entidad
* Escalas Salariales
* Enlace a SIGEP, con el Directorio de información de servidores públicos, empleados y contratistas
* Presupuesto general asignado
* Plan Estratégico Sectorial
* Plan Estratégico Institucional
* Plan anti-corrupción y de servicio al ciudadano
* Programas y proyectos de inversión en ejecución
* Metas, objetivos e indicadores de gestión y/o desempeño
* Informes de gestión y evaluación
* Informes de auditoría
* Informes de rendición de cuentas
* Procesos contractuales en el SECOP
* Relación de los nombres de los trámites y Otros Procedimientos administrativos inscritos en el SUIT, con un enlace directo al SI Virtual
* Programa de Gestión Documental
* Tablas de Retención Documental
* Cuadro de Clasificación Documental</t>
  </si>
  <si>
    <t>Angélica Galán</t>
  </si>
  <si>
    <t>Esquema de publicación de la Ley de Transparencia y Acceso a la Información Púbica, ley 1712 de 2014.</t>
  </si>
  <si>
    <t>Seguimiento actualización publicación información Ley de Transparencia</t>
  </si>
  <si>
    <t>Hacer seguimiento a la actualización de publicación información Ley de Transparencia</t>
  </si>
  <si>
    <t>Plan de Rendición de Cuentas</t>
  </si>
  <si>
    <t>Jimmy Montes / William Ríos</t>
  </si>
  <si>
    <t>Informar a los usuarios sobre los resultados de la gestión a través de los canales electrónicos y habilitar espacios virtuales llamativos, para difundir las convocatorias a los eventos presenciales de rendición de cuentas.
NOTA: Actividades detalladas en el Plan de Rendición de Cuentas para la vigencia 2016</t>
  </si>
  <si>
    <t>Habilitar los canales electrónicos de manera permanente para conocer las opiniones, sugerencias, y demás aportes de los usuarios, ciudadanos y grupos de interés en todas las etapas necesarias para la rendición de cuentas.</t>
  </si>
  <si>
    <t>Publicar los aportes de los usuarios, ciudadanos y grupos de interés sobre la gestión de la entidad y las decisiones adoptadas frente a los mismo en su página web.</t>
  </si>
  <si>
    <t>Datos abiertos publicados</t>
  </si>
  <si>
    <t>Realizar actividades de comunicación y difusión de los datos abiertos</t>
  </si>
  <si>
    <t>Urias Romero / Jimmy Montes</t>
  </si>
  <si>
    <t>Promover el uso de los datos abiertos, a través de acciones que incentiven su aprovechamiento.</t>
  </si>
  <si>
    <t>Mantener actualizados los conjuntos de datos publicados.</t>
  </si>
  <si>
    <t>Seguimiento y actualización datos abiertos publicados</t>
  </si>
  <si>
    <t>Hacer monitoreo a la calidad y uso de los datos.</t>
  </si>
  <si>
    <t>Registro monitoreo a la calidad y uso de los datos.</t>
  </si>
  <si>
    <t>Comité Directivo</t>
  </si>
  <si>
    <t>Grupo de Informática y Estadística / Comunicaciones</t>
  </si>
  <si>
    <t>Comunicaciones</t>
  </si>
  <si>
    <t xml:space="preserve">Prepararse para colaborar: (Alinear los objetivos del ejercicio de innovación abierta con los objetivos estratégicos de la entidad, Contar con el apoyo del nivel directivo, Establecer un equipo, Contar con los recursos presupuestales, técnicos y humanos,  Identificar entidades y actores externos que pueden ser aliados, Identificar posibles obstáculos)
</t>
  </si>
  <si>
    <t>1. Diseñar un esquema o estrategia de incentivos para promover la participación
2. Desarrollar una estrategia de comunicación para difundir la problemática y recibir ideas para su solución
3. Priorizar las ideas enviadas por los participantes en el ejercicio
4. Analizar los aportes y seleccionar el mejor</t>
  </si>
  <si>
    <t>1. Plataformas web que permiten gestionar las ideas o aportes de los actores en un solo espacio, realizar debates e intercambiar ideas y documentos, y en general, interactuar de manera más fácil y rápida (plataformas de colaboración, redes sociales, foros virtuales, blogs)
2. Desarrollar campañas de comunicación a través del sitio web oficial de la entidad o a través de redes sociales, a fin de obtener los aportes o ideas de los usuarios o actores externos.
3. Realizar encuestas o consultas sencillas a los actores identificados, a través del sitio web de la entidad o a través de formularios web.</t>
  </si>
  <si>
    <t>1. Publicar la propuesta elegida
2. Desarrollar la idea</t>
  </si>
  <si>
    <t>Plan de Participación ciudadana 2016</t>
  </si>
  <si>
    <t>Alejandra Torres / Jimmy Montes</t>
  </si>
  <si>
    <t>Publicar los resultados de los ejercicios de consulta a los usuarios, ciudadanos y grupos de interés.</t>
  </si>
  <si>
    <t>Recopilar la información recibida de los usuarios, ciudadanos y grupos de interés e informa el alcance de estos resultados y las decisiones adoptadas tras la acción de participación en sus medios electrónicos.</t>
  </si>
  <si>
    <t>Página web Supertransporte</t>
  </si>
  <si>
    <t>Juan Andrés Machler / Urias Romero</t>
  </si>
  <si>
    <r>
      <t xml:space="preserve">Elaborar Lista de chequeo de accesibilidad y  diligenciarla para cada sistema de información
</t>
    </r>
    <r>
      <rPr>
        <sz val="9"/>
        <color rgb="FF0070C0"/>
        <rFont val="Calibri"/>
        <family val="2"/>
        <scheme val="minor"/>
      </rPr>
      <t>Nota: Diligenciar lista de chequeo cuando en VIGIA estén integrados los demás aplicativos</t>
    </r>
  </si>
  <si>
    <r>
      <t xml:space="preserve">Elaborar Lista de chequeo de la guía de estilo de los sistemas de información y  diligenciarla para cada sistema de información
</t>
    </r>
    <r>
      <rPr>
        <sz val="9"/>
        <color rgb="FF0070C0"/>
        <rFont val="Calibri"/>
        <family val="2"/>
        <scheme val="minor"/>
      </rPr>
      <t>Nota: Diligenciar lista de chequeo cuando en VIGIA estén integrados los demás aplicativos</t>
    </r>
  </si>
  <si>
    <r>
      <t xml:space="preserve">Elaborar Matriz de canales de acceso por componente de información
</t>
    </r>
    <r>
      <rPr>
        <sz val="9"/>
        <color rgb="FF0070C0"/>
        <rFont val="Calibri"/>
        <family val="2"/>
        <scheme val="minor"/>
      </rPr>
      <t>Nota: Elaborar cuando en VIGIA estén integrados los demás aplicativos</t>
    </r>
  </si>
  <si>
    <t>Acceso al registro de PQRs en la página web de la Entidad en la sección de "Transparencia y Acceso a la Información Pública"</t>
  </si>
  <si>
    <t>Habilitar el ingreso de PQRs en la página web de la Entidad</t>
  </si>
  <si>
    <r>
      <t xml:space="preserve">G.SIS.01 Guía del dominio de sistemas de información
</t>
    </r>
    <r>
      <rPr>
        <sz val="9"/>
        <color rgb="FFFF0000"/>
        <rFont val="Calibri"/>
        <family val="2"/>
        <scheme val="minor"/>
      </rPr>
      <t>G.SIS.04 Guía de Usabilidad NTC 5854 de Accesibilidad.</t>
    </r>
    <r>
      <rPr>
        <sz val="9"/>
        <color theme="1"/>
        <rFont val="Calibri"/>
        <family val="2"/>
        <scheme val="minor"/>
      </rPr>
      <t xml:space="preserve">
G.INF.07 Guía para la apertura de datos
Marco de Interoperabilidad</t>
    </r>
  </si>
  <si>
    <r>
      <t xml:space="preserve">G.SIS.01 Guía del dominio de sistemas de información
</t>
    </r>
    <r>
      <rPr>
        <sz val="9"/>
        <color rgb="FFFF0000"/>
        <rFont val="Calibri"/>
        <family val="2"/>
        <scheme val="minor"/>
      </rPr>
      <t>G.SIS.04 Guía de Usabilidad NTC 5854 de Accesibilidad.</t>
    </r>
    <r>
      <rPr>
        <sz val="9"/>
        <color theme="1"/>
        <rFont val="Calibri"/>
        <family val="2"/>
        <scheme val="minor"/>
      </rPr>
      <t xml:space="preserve">
</t>
    </r>
    <r>
      <rPr>
        <sz val="9"/>
        <color rgb="FFFF0000"/>
        <rFont val="Calibri"/>
        <family val="2"/>
        <scheme val="minor"/>
      </rPr>
      <t>G.INF.07 Guía para la apertura de datos
Marco de Interoperabilidad</t>
    </r>
  </si>
  <si>
    <t>Manual de implementación de un programa de Gestión documental (Archivo General de la Nación)
G.UA.01 Guía del dominio de uso y apropiación
Guía de uso eficiente del papel - Buenas prácticas
Guía de uso eficiente del papel - Primeros Pasos</t>
  </si>
  <si>
    <t>Plan Nacional de Desarrollo
G.GEN.03 (Guía General de Procesos de Arquitectura Empresarial)
G.ES.01 (Guia del dominio de estrategia de TI)
Plan de Acción Institucional y Sectorial*
Sistema de Gestión de la Calidad*
G.ES.06 Guia Estructura PETI</t>
  </si>
  <si>
    <t>G.ES.01 Guía del dominio de estrategia de TI 
G.ES.03 Guía del dominio de estrategia: diseño e implementación de una estrategia de seguridad de la información
G.ES.04 Guía del dominio de estrategia: Definición del portafolio de servicios de TI
G.ES.05 Diseño e implementación de una estrategia de seguridad de la información
G.ES.06 Guia Estructura PETI</t>
  </si>
  <si>
    <t>G.ES.01 Guía del dominio de estrategia de TI
G.ES.02 Guía Estructura de gobierno de la Arquitectura Empresarial
G.ES.04 Guía del dominio de estrategia: Definición del portafolio de servicios de TI
G.ES.06 Guia Estructura PETI</t>
  </si>
  <si>
    <t>Primer trimestre 2017</t>
  </si>
  <si>
    <t xml:space="preserve">correo electrónico: 
ventanillaunica@supertransporte.gov.co
</t>
  </si>
  <si>
    <t>Seguimiento a la implementación del sistema Vigia, para verificar el modulo de acceso a la información por parte de los usuarios.</t>
  </si>
  <si>
    <t>sistema Vigia implementado</t>
  </si>
  <si>
    <t>Urias Romero / 
Juan Andrés Machler</t>
  </si>
  <si>
    <t>Plan de Rendición de Cuentas 2016</t>
  </si>
  <si>
    <t>Ejecución del Plan de Rendición de Cuentas</t>
  </si>
  <si>
    <t>Plan Estratégico de Participación ciudadana 2016, publicado en pagina web/ Transparencia</t>
  </si>
  <si>
    <t>Desarrollar e implementar un ejercicio de participación electrónica, siguiendo la metodología propuesta por MinTic</t>
  </si>
  <si>
    <t>Documento con los resultados del ejercico realizado</t>
  </si>
  <si>
    <t>Comunicaciones / Planeaciòn</t>
  </si>
  <si>
    <t>Desarrollar acciones de mejoramiento continuo para incrementar la participación y el uso de los canales electrónicos, de acuerdo con la retroalimentación obtenida por parte de los usuarios, y grupos de interés, una vez realizado el ejercicio de participación electrónica.</t>
  </si>
  <si>
    <t>Definir un plan que contemple el uso de los canales electrónicos para conocer las opiniones, sugerencias, y demás aportes de los usuarios, ciudadanos y grupos de interés con respecto a los temas consultados. (Los canales están habilitados actualmente)</t>
  </si>
  <si>
    <t>Plan para uso de canales electrónicos</t>
  </si>
  <si>
    <t>Los canales electrónicos para involucrar a los usuarios, ciudadanos y grupos de interés, están habilitados, pero no para procesos de toma de decisiones.</t>
  </si>
  <si>
    <r>
      <t xml:space="preserve">* Manual Estratégico de Rendición de Cuentas (Numeral 3.1 Caracterización de Ciudadanos, Usuarios o Grupos de Interés).
* Atención al Ciudadano/Transparencia y acceso a información pública: Caracterización de Usuarios y/o Vigilados, Caracterización de los Puertos, Caracterización de Empresas de Transporte Fluvial, Caracterización de los Operadores Portuarios, Caracterización de Empresas de Transporte Fluvial
</t>
    </r>
    <r>
      <rPr>
        <u/>
        <sz val="9"/>
        <color theme="8" tint="-0.249977111117893"/>
        <rFont val="Calibri"/>
        <family val="2"/>
        <scheme val="minor"/>
      </rPr>
      <t>http://www.supertransporte.gov.co/index.php/la-entidad/delegadas/352-caracterizaci%C3%B3n-de-usuarios-y-o-vigilados.html</t>
    </r>
  </si>
  <si>
    <r>
      <t xml:space="preserve">Norma Técnica Colombiana NTC 5854. Accesibilidad a páginas web. 
</t>
    </r>
    <r>
      <rPr>
        <sz val="9"/>
        <color rgb="FFC00000"/>
        <rFont val="Calibri"/>
        <family val="2"/>
        <scheme val="minor"/>
      </rPr>
      <t>(Tener en cuenta los principios: Perceptible, Operable, Comprensible, Robusto)</t>
    </r>
  </si>
  <si>
    <t>Estrategia de Uso y Apropiación
Servicios y trámites identificados para realizarlos en línea
Estrategia de promoción definida.</t>
  </si>
  <si>
    <t>13/09/201</t>
  </si>
  <si>
    <t>* Manual de Atención al Ciudadano publicado en pagina web</t>
  </si>
  <si>
    <t>Manual de Atención al Ciudadano
Deifnición de mecanismo para evaluar satisfacción de los usuarios.</t>
  </si>
  <si>
    <r>
      <rPr>
        <sz val="9"/>
        <color theme="4" tint="-0.249977111117893"/>
        <rFont val="Calibri"/>
        <family val="2"/>
        <scheme val="minor"/>
      </rPr>
      <t>Definir la estrategia de Uso y Apropiación de TI, articulada con la cultura organizacional de la institución</t>
    </r>
    <r>
      <rPr>
        <sz val="9"/>
        <color theme="1"/>
        <rFont val="Calibri"/>
        <family val="2"/>
        <scheme val="minor"/>
      </rPr>
      <t xml:space="preserve">
Identificar los trámites y servicios que actualmente están  en linea y de estos, los de mayor uso. 
Identificar otros servicios que se promoverán en linea, para definir estrategia de promoción.
</t>
    </r>
    <r>
      <rPr>
        <sz val="9"/>
        <color theme="4" tint="-0.249977111117893"/>
        <rFont val="Calibri"/>
        <family val="2"/>
        <scheme val="minor"/>
      </rPr>
      <t>Nota: Incluir en PETI</t>
    </r>
  </si>
  <si>
    <r>
      <rPr>
        <sz val="9"/>
        <color theme="4" tint="-0.249977111117893"/>
        <rFont val="Calibri"/>
        <family val="2"/>
        <scheme val="minor"/>
      </rPr>
      <t>Revisar y actualizar Manual de Atención al Ciudadano.</t>
    </r>
    <r>
      <rPr>
        <sz val="9"/>
        <color theme="1"/>
        <rFont val="Calibri"/>
        <family val="2"/>
        <scheme val="minor"/>
      </rPr>
      <t xml:space="preserve">
Definir un mecanismo para la realización de la evaluación periódica de la satisfacción de los usuarios de la SPT.
</t>
    </r>
    <r>
      <rPr>
        <sz val="9"/>
        <color rgb="FF0070C0"/>
        <rFont val="Calibri"/>
        <family val="2"/>
        <scheme val="minor"/>
      </rPr>
      <t>NOTA: Alinear con Plan Operativo</t>
    </r>
  </si>
  <si>
    <t>* Atención al Ciudadano / Contáctenos
* Atención al Ciudadano / Peticiones, Quejas y Reclamos
* Atención al Ciudadano/ Regulación de PQRs
* Atención al Ciudadano / Estado de su trámite: Permite consultar por número y código de verificación del radicado
Esto se realiza de manera fisica o a través de correo electrónico. 
(No está habilitado el ingreso de PQRs a través de la página web)</t>
  </si>
  <si>
    <t>FECHA FIN AJUSTADA</t>
  </si>
  <si>
    <t>Habilitar el ingreso de PQRs en la página web de la Entidad
Estudiar la posiblidad de desarrollar tecnologías móviles para realizar el contacto de los usuarios.</t>
  </si>
  <si>
    <t>* Acceso a través de la página web de la SPT al Sistema Misional VIGIA para el registro de la información requerida de los supervisados.</t>
  </si>
  <si>
    <t>* Acceso a través de la página web de la SPT al Sistema de Indicadores de Gestión Portuaria para el registro de la información requerida de los supervisados de la Delegada de Puertos.
* Acceso a través de la página web de la SPT al Sistema de Recaudo de la Contribución Especial para que los supervisados realicen el proceso de autoliquidación y pago
* Formato de solicitud de conciliación descargable por el módulo de Atención al Ciudadano, opción Centro de Conciliaciones</t>
  </si>
  <si>
    <t>Sistema Misional VIGIA en funcionamiento</t>
  </si>
  <si>
    <t xml:space="preserve">* Opción de generar paz y salvo por concepto de contribución especial a través del aplicativo TAUX
</t>
  </si>
  <si>
    <t>* Opción de expedir Orden de Entrega de Vehículo Inmovilizado a través del aplicativo VIGIA
* Incorporar Inscripción de Registro de Operadores Portuarios, Marítimos y Fluviales a través del aplicativo VIGIA</t>
  </si>
  <si>
    <t>Opción de expedir Orden de Entrega de Vehículo Inmovilizado a través del aplicativo VIGIA
Opción de Inscripción de Registro de Operadores Portuarios, Marítimos y Fluviales a través del aplicativo VIGIA</t>
  </si>
  <si>
    <t>Incorporar en SUIT el trámite para la Inscripción de Registro de Operadores Portuarios, Marítimos y Fluviales a través del aplicativo VIGIA</t>
  </si>
  <si>
    <r>
      <t xml:space="preserve">* Manual Estratégico de Rendición de Cuentas (Numeral 3.1 Caracterización de Ciudadanos, Usuarios o Grupos de Interés)
</t>
    </r>
    <r>
      <rPr>
        <u/>
        <sz val="9"/>
        <color theme="4" tint="-0.249977111117893"/>
        <rFont val="Calibri"/>
        <family val="2"/>
        <scheme val="minor"/>
      </rPr>
      <t xml:space="preserve">http://www.supertransporte.gov.co/index.php/la-entidad/delegadas/352-caracterizaci%C3%B3n-de-usuarios-y-o-vigilados.html </t>
    </r>
  </si>
  <si>
    <t>* Consultar el estado de avance del trámite o servicio a travès de página web de la SPT</t>
  </si>
  <si>
    <t>Consulta  del estado de avance del trámite o servicio a travès de página web de la SPT
NOTA:  Dependerá de la implementación de VIGIA</t>
  </si>
  <si>
    <t xml:space="preserve">* Manual de Atención al Ciudadano en página web
* Página WEB / Atención al ciudadano
* Servicio de Call Center tercerizado con BPM Consulting
* Atención al Ciudadano / Estadísticas y Consolidados de Seguimiento a Canales de Atención al Ciudadano 
</t>
  </si>
  <si>
    <t>*  Seguimiento del estado de avance del trámite o servicio a travès de página web de la SPT</t>
  </si>
  <si>
    <t>Urias Romero / Juan Andrés Machler</t>
  </si>
  <si>
    <t>Verificación de ventanilla Unica en funcionamiento</t>
  </si>
  <si>
    <t>Donaldo Negrette / Urias Romero</t>
  </si>
  <si>
    <t>* Documentación de la arquitectura empresarial actual
* Documentación de la arquitectura empresarial objetivo
* Documentación del mapa de ruta
* Documentación de la arquitectura empresarial de transición
* Cadena de Valor definida</t>
  </si>
  <si>
    <t>PROCESO</t>
  </si>
  <si>
    <t>IMPACTO POSITIVO QUE GENERAN LAS TECNOLOGÍAS DE LA INFORMACIÓN</t>
  </si>
  <si>
    <t>Direccionamiento Estratégico</t>
  </si>
  <si>
    <t>Gestión de Comunicaciones</t>
  </si>
  <si>
    <t>Gestión Regulatoria</t>
  </si>
  <si>
    <t>Gestión de criterios y riesgos de supervisión</t>
  </si>
  <si>
    <t>Gestión Estratégica de la Información</t>
  </si>
  <si>
    <t>PROCESOS ESTRATÉGICOS</t>
  </si>
  <si>
    <t>PROCESOS MISIONALES</t>
  </si>
  <si>
    <t xml:space="preserve">Registro </t>
  </si>
  <si>
    <t>Vigilancia</t>
  </si>
  <si>
    <t>Inspección</t>
  </si>
  <si>
    <t>Control</t>
  </si>
  <si>
    <t>Atención al ciudadano y notificaciones</t>
  </si>
  <si>
    <t>PROCESOS DE APOYO</t>
  </si>
  <si>
    <t>Gestión Administrativa</t>
  </si>
  <si>
    <t>Gestión Financiera</t>
  </si>
  <si>
    <t>Gestión Jurídica</t>
  </si>
  <si>
    <t>Gestión del Talento Humano</t>
  </si>
  <si>
    <t>Gestión Documental</t>
  </si>
  <si>
    <t>Gestión de TIC's</t>
  </si>
  <si>
    <t>PROCESOS DE EVAL. Y CONTROL</t>
  </si>
  <si>
    <t>Control Disciplinario</t>
  </si>
  <si>
    <t>Administración de Riesgo Organizac.</t>
  </si>
  <si>
    <t>Gestionar el mejoramiento continuo</t>
  </si>
  <si>
    <t>OBJETIVO DEL PROCESO</t>
  </si>
  <si>
    <t>OBJETIVO ESTRATÉGICO ASOCIADO</t>
  </si>
  <si>
    <t>Gestionar las comunicaciones internas y externas, retroalimentación a los grupos de interés, en ejercicio de las competencias de la Superintendencia de Puertos y Transporte y los derechos y deberes de las personas naturales y jurídicas.</t>
  </si>
  <si>
    <t>Proyectar la estrategia de la gestión institucional que contribuya a una óptima programación de resultados y distribución de recursos humanos, financieros y físicos de la entidad a través de la planeación estratégica</t>
  </si>
  <si>
    <t xml:space="preserve"> Liderar y promocionar iniciativas de regulación o modificaciones de regulaciones internas o externas, lo anterior, en beneficio de la Entidad, de los sectores en los que actúa y de la sociedad en general.</t>
  </si>
  <si>
    <t>Gestionar los riesgos y las políticas de supervisión de acuerdo a la caracterización del riesgo del vigilado para garantizar una eficiente supervisión.</t>
  </si>
  <si>
    <t>Generar y analizar la información relativa a la operación de la Superintendencia de Puertos y Transporte y a las diferentes variables que afectan la prestación del servicio en temas de tránsito, transporte, infraestructura y puertos, con el fin de suministrar reportes e informes periódicos que soporten la toma de decisiones estratégicas.</t>
  </si>
  <si>
    <t>Registrar la información de vigilados y validar la calidad de la información.</t>
  </si>
  <si>
    <t>Análizar permanenete de información al 100% de los vigilados, concesiones y a entidades que integran el sistema nacional de transporte excepto MinTransporte.</t>
  </si>
  <si>
    <t>Verificar cumplimiento de los supervisados en aspectos objetivos y subjetivos que rigen la prestación del servicio en materia de Transito, Transporte e infraestructura.</t>
  </si>
  <si>
    <t xml:space="preserve">Impartir las medidas tendientes a evitar, corregir, y/o sancionar el incumplimiento de las obligaciones de caracter objetivo y subjetivo que afectan la prestación del servicio publico de transporte, concesiones y su infraestructura, servicios conexos y complementarios  en cumplimiento de la normatividad del sector.
</t>
  </si>
  <si>
    <t>Brindar atención oportuna y de calidad al ciudadano y gestionar oportunamente las PQR´s, notificacicaciónes y publicaciónes de los actos administrativos expedidos por la entidad.</t>
  </si>
  <si>
    <t>Suministrar y mantener en condiciones de operación todos los bienes y servicios necesarios para el cumplimiento de la misión de la Superntendencia de puertos y transporte.</t>
  </si>
  <si>
    <t>Gestionar la disponibilidad de recursos financieros necesarios para alcanzar los objetivos institucionales y cumplir las funciones delegadas.</t>
  </si>
  <si>
    <t>Brindar asesoría interna y externa en asuntos relacionados con las funciones de la Superintendencia de Puertos y transporte y ejercer defensa oportuna de los intereses de la entidad.</t>
  </si>
  <si>
    <t>Planear y orientar el desarrollo del capital humano y organizacional, para proveer a la empresa con las habilidades, motivaciones, y conocimiento de sus empleados y la capacidad para movilizar y sustentar el cambio que garantice la generación de valor y la prestación adecuada de los servicios, acorde con las estrategias y políticas definidas</t>
  </si>
  <si>
    <t>Mantener actualizada la Superintendencia de Puertos y Transporte con herramientas de última tecnología en cuanto a hardware y software.</t>
  </si>
  <si>
    <t>Aplicar el régimen disciplinario, garantizando a todos los servidores públicos un proceso eficiente e imparcial al interior de la Supertransporte, que contribuya al correcto ejercicio de la Función Pública.</t>
  </si>
  <si>
    <t>Llevar a cabo la Gestión Integral de los Riesgos  a los cuales se encuentra expuesta la superintendencia de puertos y transportes, y que generan vulnerabilidad en los recursos de la organización.</t>
  </si>
  <si>
    <t xml:space="preserve">Asegurar el mantenimiento y la mejora continua del Sistema Integrado de Gestión Institucional, a través del seguimiento medición, análisis y control de los procesos, alineado con las mejores prácticas la normatividad vigente y los lineamientos de auditoria, para proponer recomendaciones para la toma de decisiones.
</t>
  </si>
  <si>
    <t>Mejorar el nivel de calificacion en la encuesta anual del MECI por parte de DAFP mediante el fortalecimiento del sistema de gestión de calidad, con el fin de mejorar la eficiencia interna de la entidad.</t>
  </si>
  <si>
    <t xml:space="preserve">* Mejorar los tiempos de recaudo de la contribucion especial mediante la elaboración y aplicación de los mecanismos pertinentes para garantizar el sostenimiento de la entidad. 
* Mejorar la ejecucion presupuestal de la entidad mediante acciones de seguimiento y control, para garantizar el cumplimiento de las metas </t>
  </si>
  <si>
    <t>* Fortalecer la presencia instuticional a nivel territorial.
* Promover la formalidad en la prestación del servicio desarrollando acciones preventivas y correctivas.</t>
  </si>
  <si>
    <t>* Minimizar los riesgos en seguridad y competitividad empresarial de la prestación de los servicios objeto de supervisión.</t>
  </si>
  <si>
    <t>* Minimizar los riesgos en seguridad y competitividad empresarial de la prestación de los servicios objeto de supervisión.
* Fortalecer la presencia instuticional a nivel territorial.</t>
  </si>
  <si>
    <t>* Evitar riesgos asociados a la corrupcion.</t>
  </si>
  <si>
    <r>
      <t>* Promover la formalidad en la prestación del servicio desarrollando acciones preventivas y correctivas.
* Minimizar los riesgos en seguridad y competitividad empresarial de la prestación de los servicios objeto de supervisión.
* Fortalecer la presencia instuticional a nivel territorial.
* Identificar el universo de los operadores.
* Generar y difundir la informacion estadísticas de los sectores que representamos (</t>
    </r>
    <r>
      <rPr>
        <b/>
        <sz val="10"/>
        <color theme="1"/>
        <rFont val="Calibri"/>
        <family val="2"/>
        <scheme val="minor"/>
      </rPr>
      <t>PUERTOS</t>
    </r>
    <r>
      <rPr>
        <sz val="10"/>
        <color theme="1"/>
        <rFont val="Calibri"/>
        <family val="2"/>
        <scheme val="minor"/>
      </rPr>
      <t>)</t>
    </r>
  </si>
  <si>
    <t>*  Desarrollar competencias en los servidores públicos para el buen desempeño profesional y personal.</t>
  </si>
  <si>
    <t xml:space="preserve">Conservar, custodiar y administrar la producción y tramite documental de la Superintendencia de puertos  y transporte a traves de la gestión documental brindando información oportuna de manera eficiente y eficaz a los clientes internos y externos. </t>
  </si>
  <si>
    <r>
      <rPr>
        <sz val="10"/>
        <rFont val="Calibri"/>
        <family val="2"/>
        <scheme val="minor"/>
      </rPr>
      <t>* Minimizar los riesgos en seguridad y competitividad empresarial de la prestación de los servicios objeto de supervisión.</t>
    </r>
    <r>
      <rPr>
        <sz val="10"/>
        <color rgb="FFFF0000"/>
        <rFont val="Calibri"/>
        <family val="2"/>
        <scheme val="minor"/>
      </rPr>
      <t xml:space="preserve">
</t>
    </r>
    <r>
      <rPr>
        <sz val="10"/>
        <rFont val="Calibri"/>
        <family val="2"/>
        <scheme val="minor"/>
      </rPr>
      <t xml:space="preserve">
* Aumentar la capacidad de gestion de la spt  mediante el rediseño organizacional para tener mayor efectividad en la supervisión.</t>
    </r>
  </si>
  <si>
    <t>*  Implementar buenas practicas administrativas mediante acciones  internas para contribuir con la mejora del medio ambiente.</t>
  </si>
  <si>
    <t>* Mejorar la capacidad operativa y administrativa de la gestión de supervisión mediante el fortalecimiento teconológico para apoyar el cumplimiento de las competencias</t>
  </si>
  <si>
    <t xml:space="preserve">*  Generar y difundir la informacion estadística de los sectores que representamos. </t>
  </si>
  <si>
    <t>* Definir e implementar modelo de gestion para la promoción de la participación ciudadana y rendicion de cuentas mediante el cumplimiento de las politicas diseñadas.</t>
  </si>
  <si>
    <t>* Minimizar los riesgos en seguridad y competitividad empresarial de la prestación de los servicios objeto de supervisión.
* Evitar riesgos asociados a la corrupcion.</t>
  </si>
  <si>
    <t>PETI elaborado</t>
  </si>
  <si>
    <t>Urias Romerro / Germán Paz / Alejandra Torres</t>
  </si>
  <si>
    <t>Elaborar una estrategia de comunicaciones que permita a los funcionarios entender que es GEL. 
Diseñar e implementar un proceso que permita evaluar y mantener actualizada la Arquitectura Empresarial, acorde con los cambios estratégicos, organizacionales y las tendencias de TI en la industria. Para ello debe incluir actividades de innovación, mejora continua y prospectiva tecnológica.</t>
  </si>
  <si>
    <t>Anderson Llanos</t>
  </si>
  <si>
    <t>Urias Romero / Jenifer - Adriana</t>
  </si>
  <si>
    <t>Alejandra Torres / Oscar Carvajal</t>
  </si>
  <si>
    <t>Urias Romero / Jennifer Mendoza</t>
  </si>
  <si>
    <t>Página Web Actualizada
NOTA:  Se hizo entrega a la persona responsable del manejo de la página web, de un archivo con la sugerencia para organizar la página de acuerdo con lo establecido en la ley 
(Archivo "2 Organización sugerida pag. web - LEY TRANSPARENCIA" ubicado en los entregables de las obligaciones del contrato)</t>
  </si>
  <si>
    <t>Verificar la necesidad y viabilidad de publicar en el sitio web oficial, en la sección de “Transparencia y acceso a información pública”:
* Correo electrónico para notificaciones judiciales
* Políticas de seguridad de la información del sitio web y protección de datos personales
* Publicación en datos abiertos
* Estudios, investigaciones y otras publicaciones
* Convocatorias
* Preguntas y respuestas frecuentes
* Glosario
* Calendario de actividades
* Información para niños, niñas y adolescentes
* Información adicional (útil para los usuarios, ciudadanos y grupos de interés)
* Directorio de entidades del Sector
* Directorio de agremiaciones, asociaciones y otros grupos de interés
* Ofertas de empleo
* Decreto único reglamentario sectorial
* Los decretos no compilados
* Resoluciones, circulares u otro tipo de actos administrativos de carácter general
* Información de Ejecución presupuestal histórica anual
* Políticas, lineamientos sectoriales e institucionales o manuales
* Plan de gasto público
* Mecanismos para la Participación de los ciudadanos, usuarios o grupos de interés en la formulación de políticas
* Informes de empalme
* Planes de Mejoramiento (de organismos de control e internos)
* Listado de Entes de control que vigilan a la Entidad y mecanismos de supervisión
* Información para población vulnerable
* Informes sobre demandas y procesos judiciales contra la Entidad
* Procedimientos, lineamientos y políticas en materia de adquisición y compras
* Registro de Activos de Información
* Índice de Información Clasificada y Reservada
* Esquema de Publicación de Información
* Registro de publicaciones
* Acto administrativo de Costos de reproducción de la información pública</t>
  </si>
  <si>
    <r>
      <t xml:space="preserve">Identificar y publicar datos en formato abierto, priorizando aquellos de mayor impacto en los usuarios, ciudadanos y grupos de interés.
Diseñar/buscar el formato para publicar datos abiertos.
</t>
    </r>
    <r>
      <rPr>
        <sz val="9"/>
        <color theme="9" tint="-0.249977111117893"/>
        <rFont val="Calibri"/>
        <family val="2"/>
        <scheme val="minor"/>
      </rPr>
      <t xml:space="preserve">Se comenzó a utilizar el formato "INSTRUMENTO IDENTIFICACION DATOS ABIERTOS", con el apoyo de la persona encargada de Seguridad de al información. </t>
    </r>
  </si>
  <si>
    <r>
      <t xml:space="preserve">Se cuenta con información en la página web (informes de gestión, circulares), pero no en formato oficial para reporte de datos abiertos.
</t>
    </r>
    <r>
      <rPr>
        <sz val="9"/>
        <color theme="9" tint="-0.249977111117893"/>
        <rFont val="Calibri"/>
        <family val="2"/>
        <scheme val="minor"/>
      </rPr>
      <t xml:space="preserve"> Por parte de la Coordinación de Sistemas, se informa que ya existe una identificación de Fuentes internas y fuentes externas de datos 
(Realizada por Vanessa Muñoz).</t>
    </r>
    <r>
      <rPr>
        <sz val="9"/>
        <color theme="1"/>
        <rFont val="Calibri"/>
        <family val="2"/>
        <scheme val="minor"/>
      </rPr>
      <t xml:space="preserve">
</t>
    </r>
    <r>
      <rPr>
        <sz val="9"/>
        <color theme="9" tint="-0.249977111117893"/>
        <rFont val="Calibri"/>
        <family val="2"/>
        <scheme val="minor"/>
      </rPr>
      <t xml:space="preserve">Formato "INSTRUMENTO IDENTIFICACION DATOS ABIERTOS", el cual comenzó a ser diligenciado, con el apoyo de la persona encargada de Seguridad de al información. 
Se ha realizado la publicación de 4 archivos de datos abiertos en el portal </t>
    </r>
    <r>
      <rPr>
        <b/>
        <u/>
        <sz val="9"/>
        <color theme="9" tint="-0.249977111117893"/>
        <rFont val="Calibri"/>
        <family val="2"/>
        <scheme val="minor"/>
      </rPr>
      <t>www.datos.gov.co.</t>
    </r>
    <r>
      <rPr>
        <sz val="9"/>
        <color theme="9" tint="-0.249977111117893"/>
        <rFont val="Calibri"/>
        <family val="2"/>
        <scheme val="minor"/>
      </rPr>
      <t xml:space="preserve">  Estos datos serán revisados con el apoyo del MinTIC para verificar el cumplimiento de su condición de datos abiertos.</t>
    </r>
  </si>
  <si>
    <t>NOTA:  lo que aparece escrito en letra verde, es lo que se verificó que tiene avance.  Lo resaltado en verde, es lo que se ha ejecutado a Sept. 30 de 2016.</t>
  </si>
  <si>
    <t>Juan Andres Machler / Urias Romero / Germán Paz
Raúl Esteban Olarte</t>
  </si>
  <si>
    <t>Urias Romero / Oscar Carvajal</t>
  </si>
  <si>
    <t>31/12016</t>
  </si>
  <si>
    <t>Urias Romero / Raúl Esteban Olarte</t>
  </si>
  <si>
    <r>
      <rPr>
        <sz val="9"/>
        <color rgb="FFFF0000"/>
        <rFont val="Calibri"/>
        <family val="2"/>
        <scheme val="minor"/>
      </rPr>
      <t>LI.ES.07</t>
    </r>
    <r>
      <rPr>
        <sz val="9"/>
        <color theme="1"/>
        <rFont val="Calibri"/>
        <family val="2"/>
        <scheme val="minor"/>
      </rPr>
      <t xml:space="preserve">
</t>
    </r>
    <r>
      <rPr>
        <sz val="9"/>
        <color rgb="FF00B050"/>
        <rFont val="Calibri"/>
        <family val="2"/>
        <scheme val="minor"/>
      </rPr>
      <t>LI.INF.09</t>
    </r>
    <r>
      <rPr>
        <sz val="9"/>
        <color theme="1"/>
        <rFont val="Calibri"/>
        <family val="2"/>
        <scheme val="minor"/>
      </rPr>
      <t xml:space="preserve">
LI.INF.10
LI.INF.14</t>
    </r>
  </si>
  <si>
    <t>falta construccion del PETI FECHA TENTATIVA DIC 31 2016</t>
  </si>
  <si>
    <t>OBSERVACIONES</t>
  </si>
  <si>
    <t>FALTA DEFINIR EL PROCEDIMIENTO CON NIDIA</t>
  </si>
  <si>
    <t>SISTEMAS</t>
  </si>
  <si>
    <t>falta construccion del PETI FECHA TENTATIVA DIC 31 2016 Y MATRIZ LUA2</t>
  </si>
  <si>
    <t>INFORME DE IMPACTO DE TI Y % DE IMPLEMENTACION DE GEL EN LA ENTIDAD</t>
  </si>
  <si>
    <t>COMUNICACIONES</t>
  </si>
  <si>
    <t>DRFINIR LA METODOLOGIA</t>
  </si>
  <si>
    <t>Falta migrar de kawak a cadena de valor</t>
  </si>
  <si>
    <t>implementar el modulo</t>
  </si>
  <si>
    <t>SISTEMAS creatr la matriz</t>
  </si>
  <si>
    <r>
      <t xml:space="preserve">* Nombre de la capacidad
* Detalle de la capacidad, sus características y como apoya a la institución
* </t>
    </r>
    <r>
      <rPr>
        <sz val="10"/>
        <color theme="9" tint="-0.249977111117893"/>
        <rFont val="Calibri"/>
        <family val="2"/>
        <scheme val="minor"/>
      </rPr>
      <t>Dominio de arquitectura empresarial en el cual se aplica la capacidad</t>
    </r>
  </si>
  <si>
    <t>ENTREGABLE DE ACUERDO CON LOS LINEAMIENTOS GEL</t>
  </si>
  <si>
    <t>Documento Arquitectura empresarial</t>
  </si>
  <si>
    <t>LI.SIS.05_Metodología de referencia para desarrollo de sistemas de información</t>
  </si>
  <si>
    <t>LI.SIS.06_Lista y descripción de los entregables que debe ceder la persona o contratista
LI.SIS.06_ Acuerdo de cesión de derechos patrimoniales firmado por el contratista y sus empleados</t>
  </si>
  <si>
    <t>LI.SIS.21_Documento de especificaciones no funcionales</t>
  </si>
  <si>
    <t xml:space="preserve">LI.SIS.20_
* Plan de pruebas funcionales y no funcionales
* Casos de prueba
* Estimación de ejecución de pruebas
* Informe de pruebas funcionales y no funcionales
</t>
  </si>
  <si>
    <t xml:space="preserve">LI.SIS.22_
* Lista de chequeo seguridad y privacidad de los sistemas de información
* Lista de chequeo de seguridad y privacidad, diligenciada para cada sistema de información
</t>
  </si>
  <si>
    <t>LI.SIS.23_
* Mecanismos de trazabilidad y auditoría
* Lista de chequeo de auditoría y trazabilidad diligenciada para cada sistema de información</t>
  </si>
  <si>
    <t>LI.ES.07_Plan de comunicaciones de la estrategia de TI PETI
LI.INF.10_Matriz de canales de acceso por componente de información
LI.INF.14_* Matriz de cumplimiento de las políticas y procedimientos de protección de información
*  Directorio de Metadatos
LI.UA.02_Matriz de grupos de interés</t>
  </si>
  <si>
    <t>LI.ES.01_Impacto TI</t>
  </si>
  <si>
    <t>PLAN DE ACCION ESTRATEGIA GOBIERNO EN LÍNEA</t>
  </si>
  <si>
    <t>OFICINA DE COMUNICACIONES</t>
  </si>
  <si>
    <t>FECCHA CUMPLIMIENTO COMPROMISO</t>
  </si>
  <si>
    <t>COLABORACION</t>
  </si>
  <si>
    <t>INNOVACION ABIERTA</t>
  </si>
  <si>
    <t xml:space="preserve">Crear e implementar un plan de Innovación abierta </t>
  </si>
  <si>
    <t>TIC PARA GOBIERNO ABIERTO</t>
  </si>
  <si>
    <t>% de avance vigencia</t>
  </si>
  <si>
    <t>% avance 2019-2019</t>
  </si>
  <si>
    <t>INDICADOR</t>
  </si>
  <si>
    <t>formula del indicador</t>
  </si>
  <si>
    <t>PLAN DE DATOS ABIERTOS CREADO E IMPLEMENTADO</t>
  </si>
  <si>
    <t>ESQUEMA DE RENDICION DE CUENTAS IOMPLEMENTADO</t>
  </si>
  <si>
    <t>PLAN DE INNOVACION ABIERTA PROGRAMADO CREADO E IMPLEMENTADO</t>
  </si>
  <si>
    <t xml:space="preserve">PLAN DE CONSULTA A LA CIUDADANIA DOCUMENTADO </t>
  </si>
  <si>
    <t>FORMULA DEL INDICADOR</t>
  </si>
  <si>
    <t>% DE AVANCE DURANTE LA VIGENCIA</t>
  </si>
  <si>
    <t>AVANCE 2016/2019</t>
  </si>
  <si>
    <t>metodología para caracterizar usuarios SPT documentadada 2016
usuarios SPT CARACTERIZADOS 2017</t>
  </si>
  <si>
    <t>PLAN DE IMPLEMENTACION NORMA NTC 5854 DOCUMENTADO</t>
  </si>
  <si>
    <t>SISTEMAS DE INFORMACION DISEÑADOS</t>
  </si>
  <si>
    <t>SISTEMAS DE INFORMACION DISEÑADOS/SISTEMAS DE INFORMACION EXISTENTES EN LA ENTIDAD</t>
  </si>
  <si>
    <t>plan de promoción de trámites y servicios en línea DEFINIDO</t>
  </si>
  <si>
    <t xml:space="preserve"> plan para evaluar la satisfacción del usuario frente a trámites y otros procedimientos administrativos DEFINIDO</t>
  </si>
  <si>
    <t xml:space="preserve"> formulario en la página WEB de quejas y reclamos funcional a través de dispositivos móviles CREADO</t>
  </si>
  <si>
    <t>PLAN DE VIRTUALIZACION DE CERTIFICACIONES Y CONSTANCIAS IMPLEMENTADO</t>
  </si>
  <si>
    <t>% DE AVANCE ACTIVIDADES TIC GOBIERNO ABIERTO</t>
  </si>
  <si>
    <t xml:space="preserve"> formulario en la página WEB de quejas y reclamos CREADO</t>
  </si>
  <si>
    <t>% DE AVANCE TIC SERVICIOS</t>
  </si>
  <si>
    <t xml:space="preserve">diagnostico del entorno de TI docuemntado </t>
  </si>
  <si>
    <t>Documento PETI creado</t>
  </si>
  <si>
    <t>CATALOGO DE SERVICIOS CREADO</t>
  </si>
  <si>
    <t>DOCUMENTOS DE SEGUIMIENTO Y EVALUACION DE LA ESTRATEGIA DE TI CREADOS</t>
  </si>
  <si>
    <t xml:space="preserve">NUMERO DE DOCUMENTOS  DE SEGUIMIENTO Y EVALUACION DE LA ESTRATEGIA DE TI CREADOS/NUMERO TOTAL DE DOCUMENTOS  DE SEGUIMIENTO Y EVALUACION DE LA ESTRATEGIA DE TI </t>
  </si>
  <si>
    <t xml:space="preserve"> políticas que contengan definiciones sobre procesos de gestión y optimización de las compras de TI 
DOCUMENTADOS</t>
  </si>
  <si>
    <t>GESTION DE PROVEDORES EN DONDE SE CONTEMPLE ENTRE OTROS LA TRANSFERENCIA DE CONOCIMIENTO DOCUMENTADO</t>
  </si>
  <si>
    <t xml:space="preserve"> plan de aseguramiento, control, inspección y mejoramiento de la 
calidad de los componentes de información CREADO</t>
  </si>
  <si>
    <t>DOCUMENTOS CREADOS</t>
  </si>
  <si>
    <t>META 2016</t>
  </si>
  <si>
    <t>META 2017</t>
  </si>
  <si>
    <t>META 2018</t>
  </si>
  <si>
    <t>META 2019</t>
  </si>
  <si>
    <t>TIC SERVICIOS</t>
  </si>
  <si>
    <t>TIC GESTION</t>
  </si>
  <si>
    <t>TIC SEGURIDAD Y PRIVACIDAD</t>
  </si>
  <si>
    <t>CREAR 12 SECCIONES DE ACCESO A INFORMACION EN LA PAGINA WEB DE LA SPT</t>
  </si>
  <si>
    <t>META 2016-2019</t>
  </si>
  <si>
    <t>IMPLEMENTAR 3 MEJORAS EN LA WEB DE LA SPT</t>
  </si>
  <si>
    <t>IMPLEMENTAR 2 MEJORAS EN LA PAGINA WEB</t>
  </si>
  <si>
    <t>IMPLEMENTAR LA NORMA NTC 5854 EN SU TOTALIDAD NE LA ENTIDAD</t>
  </si>
  <si>
    <t>Implementar un esquema de rendición de cuentas</t>
  </si>
  <si>
    <t>LI.ES.01_Impacto TI_2016
LI.UA.02_Matriz de grupos de interés_2016</t>
  </si>
  <si>
    <t>LI.INF.10_Matriz de canales de acceso por componente de información_2016
LI.UA.04_Esquema de incentivos_2017</t>
  </si>
  <si>
    <t xml:space="preserve">Crear e implementar un plan de datos abiertos de modo tal que responda a los
requerimientos legales. </t>
  </si>
  <si>
    <t xml:space="preserve">Crear un plan de datos abiertos de modo tal que responda a los
requerimientos legales. </t>
  </si>
  <si>
    <t>LI.SIS.08_
*Lista de chequeo apertura de datos_2016
*Lista de chequeo apertura de datos diligenciada para cada sistema de información_2016
LI.INF.03_Documento de identificación de datos maestros e información_2016
LI.INF.07_Directorio de componentes de información_2016</t>
  </si>
  <si>
    <t>LI.UA.02_Matriz de grupos de interés_2016</t>
  </si>
  <si>
    <t>LI.INF.14_
* Matriz de cumplimiento de las políticas y procedimientos de protección de información_2016
*  Directorio de Metadatos_2016</t>
  </si>
  <si>
    <t>LI.INF.14_
* Matriz de cumplimiento de las políticas y procedimientos de protección de información_2017</t>
  </si>
  <si>
    <t>Documentar un plan de consulta a la ciudadanía y toma de decisiones en donde se tenga en cuenta esta información ( debe tener componente de medios electrónicos (consulta por la WEB).</t>
  </si>
  <si>
    <t>DISPONER DE UN ESPACIO EN LA PAGINA DE LA SPT QUE CONTENGA INFORMACION SOBRE CONVOCATORIAS Y SU RESPECTIVO CALENDARIO</t>
  </si>
  <si>
    <t>ELABORAR UN DOCUEMNTO DE METODOLOGIA PARA LA CARACTERIZACION DE USUARIOS DE LA SPT</t>
  </si>
  <si>
    <t>PONDERACION DE LA META</t>
  </si>
  <si>
    <t>ELABORAR UIN DOCUMENTO DE IMPLEMENTACION DE LA NORMA NTC 5854 PARA LA ENTIDAD</t>
  </si>
  <si>
    <t>LI.INF.09_Matriz de canales de acceso por componente de información_2017
LI.SIS.24_
* Lista de chequeo de accesibilidad_2017
*  Lista de chequeo de accesibilidad diligenciada para cada sistema de información_2017</t>
  </si>
  <si>
    <t>ELABORAR UN DOCUMENTO DE IMPLEMENTACION DE LA NORMA NTC 5854 PARA LA ENTIDAD</t>
  </si>
  <si>
    <t xml:space="preserve"> IMPLEMENTAR EL 100% DE  LA NORMA NTC 5854 EN LA ENTIDAD</t>
  </si>
  <si>
    <t>ELABORAR E IMPLEMENTAR UN PLAN DE PROMOCION DE TRAMITES Y SERVICIOS EN LINEA</t>
  </si>
  <si>
    <t>ELABORAR UN PLAN PARA EVALUAR LA SATISFACCION DEL USUARIO FRENTE A TRAMITES Y OTROS PROCEDIMIENTOS ADMINISTRATIVOS DE LA ENTIDAD</t>
  </si>
  <si>
    <t xml:space="preserve">CREAR UN FORMULARIO DE QUEJAS Y RECLAMOS EN LA PAGINA WEB DE LA ENTIDAD  </t>
  </si>
  <si>
    <t>CREAR UN FORMULARIO DE QUEJAS Y RECLAMOS EN LA PAGINA WEB DE LA ENTIDAD  QUE SEA FUNCIONAL A TRAVES DE DISPOSITIVOS MOVILES</t>
  </si>
  <si>
    <t>LI.INF.06_Mapa de intercambio de información_2017
LI.INF.09_Matriz de canales de acceso por componente de información_2017
LI.SIS.20_Los entregables de este lineamiento se encuentran incluidos dentro del lineamiento Plan de pruebas durante el ciclo de vida de los sistemas de información - LI.SIS.14_Plan de pruebas funcionales y no funcionales_Casos de prueba_Estimación de ejecución de pruebasInforme de pruebas funcionales y no funcionales_2017
LI.SIS.21_Documento de especificaciones no funcionales_2017
LI.SIS.22_
* Lista de chequeo seguridad y privacidad de los sistemas de información_2017
* Lista de chequeo de seguridad y privacidad, diligenciada para cada sistema de información_2017
LI.SIS.23_
* Mecanismos de trazabilidad y auditoría_2017
*  Lista de chequeo de auditoría y trazabilidad diligenciada para cada sistema de información_2017</t>
  </si>
  <si>
    <t xml:space="preserve"> IMPLEMENTAR EL 25% DE  LA NORMA NTC 5854 EN LA ENTIDAD</t>
  </si>
  <si>
    <t xml:space="preserve"> IMPLEMENTAR EL 60% DE  LA NORMA NTC 5854 EN LA ENTIDAD</t>
  </si>
  <si>
    <t xml:space="preserve"> IMPLEMENTAR EL15% DE  LA NORMA NTC 5854 EN LA ENTIDAD</t>
  </si>
  <si>
    <t>CONTAR EN UN 100% CON EL SISTEMA INTEGRADO DE PQRS</t>
  </si>
  <si>
    <t>CONTAR EN UN 25% CON EL SISTEMA INTEGRADO DE PQRS</t>
  </si>
  <si>
    <t>CONTAR EN UN 100% CON UN SISTEMA  DE TRAMITES Y SERVICIOPS QUE PERMITA DESDE LA WEB DESCARGAR FORMULARIOS</t>
  </si>
  <si>
    <t>IMPLEMENTAR EN UN 100% EL PLAN DE VIRTUALIZACION DE CERTIFICACIONES Y CONSTANCIAS</t>
  </si>
  <si>
    <t>CONTAR EN UN 100% CON TRAMITES Y SERVICIOS EN LINEA EN LA SPT</t>
  </si>
  <si>
    <t>CONTAR EN UN 30% CON TRAMITES Y SERVICIOS EN LINEA EN LA SPT</t>
  </si>
  <si>
    <t>DOCUMENTAR EN UN 100% EL DIAGNOSTICO DEL ENTORNO DE TI</t>
  </si>
  <si>
    <t>DOCUMENTAR EN UN  50% EL DIAGNOSTICO DEL ENTORNO DE TI</t>
  </si>
  <si>
    <t>CREAR UN DOCUMENTO PETI</t>
  </si>
  <si>
    <t>CREAR UN CATALOGO DE SERVICIOS</t>
  </si>
  <si>
    <t>CREAR 3 DOCUMENTOS DE GESTION SEGUIMIENTO Y EVALUACION DE LA ESTRATEGIA TI</t>
  </si>
  <si>
    <t>DOCUMENTAR 2 POLITICAS QUE CONTENGAN DEFINICIONES SOBRE PROPCESOS DE GESTION Y OPTIMIZACION DE LAS COMPRAS DE TI</t>
  </si>
  <si>
    <t>DOCUMENTAR 1 POLITICA QUE CONTENGA DEFINICIONES SOBRE PROPCESOS DE GESTION Y OPTIMIZACION DE LAS COMPRAS DE TI</t>
  </si>
  <si>
    <t>DOCUMENTAR E IMPLEMENTAR UNA METODOLOGIA DE GESTION INTEGRAL DE PROYECTOS DE TI</t>
  </si>
  <si>
    <t>DOCUMENTAR  UNA METODOLOGIA DE GESTION INTEGRAL DE PROYECTOS DE TI</t>
  </si>
  <si>
    <t xml:space="preserve"> IMPLEMENTAR UNA METODOLOGIA DE GESTION INTEGRAL DE PROYECTOS DE TI</t>
  </si>
  <si>
    <t>DOCUMENTAR EN UN 100% LA GESTION DE PROVEEDORES DONDE SE CONTEMPLE LA TRANSFERENCIA DE CONOCIMIENTOS</t>
  </si>
  <si>
    <t>CREAR UN PLAN DE control, inspección y mejoramiento de la 
calidad de los componentes de información</t>
  </si>
  <si>
    <t>CREAR UN 0.30 DEL PLAN DE control, inspección y mejoramiento de la 
calidad de los componentes de información</t>
  </si>
  <si>
    <t>CREAR UN  0.80 DEL PLAN DE control, inspección y mejoramiento de la 
calidad de los componentes de información</t>
  </si>
  <si>
    <t>CREAR DOS DOCUMENTOS DE PLANEACION Y GESTION DE LOS SISTEMAS DE INFORMACION</t>
  </si>
  <si>
    <t>CREAR UN DOCUMENTO DE PLANEACION Y GESTION DE LOS SISTEMAS DE INFORMACION</t>
  </si>
  <si>
    <t>CREAR UN DOCUMENTOS DE PLANEACION Y GESTION DE LOS SISTEMAS DE INFORMACION</t>
  </si>
  <si>
    <t>IMPLEMENTAR EN UN 100%  BUENAS PRACTICAS EN LA ADQUISICION Y DESARROLLO DE LOS SITEMAS DE INFORMACION</t>
  </si>
  <si>
    <t>IMPLEMENTAR EN UN 20%  BUENAS PRACTICAS EN LA ADQUISICION Y DESARROLLO DE LOS SITEMAS DE INFORMACION</t>
  </si>
  <si>
    <t>IMPLEMENTAR EN UN  50%  BUENAS PRACTICAS EN LA ADQUISICION Y DESARROLLO DE LOS SITEMAS DE INFORMACION</t>
  </si>
  <si>
    <t>Crear un documento de gestión del ciclo de vida de los sistemas de
información (debe contener verificación y seguimiento de las diferentes etapas
del ciclo)</t>
  </si>
  <si>
    <t>IMPLEMTAR UN MECANISMO DE SOPORTE Y GESTION DE CAMBIOS EN LOS SISTEMAS DE INFORMACION</t>
  </si>
  <si>
    <t>IMPLEMTAR EN UN 0.30 EL MECANISMO DE SOPORTE Y GESTION DE CAMBIOS EN LOS SISTEMAS DE INFORMACION</t>
  </si>
  <si>
    <t>IMPLEMTAR  UN  MECANISMO DE SOPORTE Y GESTION DE CAMBIOS EN LOS SISTEMAS DE INFORMACION</t>
  </si>
  <si>
    <t>ELABORAR UN DOCUMENTOS DE GESTION DE SEGURIDAD Y CALIDAD DE LOS SISTEMAS DE INFORMACION DE LA ENTIDAD</t>
  </si>
  <si>
    <t>ELABORAR 2 DOCUMENTOS DE GESTION DE SEGURIDAD Y CALIDAD DE LOS SISTEMAS DE INFORMACION DE LA ENTIDAD</t>
  </si>
  <si>
    <t>ELABORAR 3 DOCUMENTOS DE PLANEACION Y GESTION DE LOS SERVICIOS TECNOLOGICOS</t>
  </si>
  <si>
    <t>ELABORAR 1 DOCUMENTO DE PLANEACIO Y GESTION DE LOS SERVICIOS TECNOLOGICOS</t>
  </si>
  <si>
    <t>DOCUMENTAR UN PROCESO DE SOPORTE Y MANTENIMIENTO  ESTABLECIENDO LOS FORMATOS DE SEGUIMIENTO</t>
  </si>
  <si>
    <t>ELABORAR UN DOCUMENTO DE GESTION DE LA CALIDAD Y SEGURIDAD DE SERVICIOS TECNOLOGICOS</t>
  </si>
  <si>
    <t>DOCUMENTAR E IMPLEMENTAR UNA ESTRATEGIA DE CERO PAPEL EN LA ENTIDAD</t>
  </si>
  <si>
    <t>DOCUMENTAR  UNA ESTRATEGIA DE CERO PAPEL EN LA ENTIDAD</t>
  </si>
  <si>
    <t xml:space="preserve"> IMPLEMENTAR UN 0.70 DE LA ESTRATEGIA DE CERO PAPEL EN LA ENTIDAD</t>
  </si>
  <si>
    <t xml:space="preserve"> IMPLEMENTAR UN 0.30 DE  LA ESTRATEGIA DE CERO PAPEL EN LA ENTIDAD</t>
  </si>
  <si>
    <t>DOCUMENTAR UN PLAN DE REVISION DE PROCESOS Y PROCEDIMIENTOS</t>
  </si>
  <si>
    <t xml:space="preserve">REALIZAR 2 DOCUMENTOS DE DIAGNOSTICOP DE SEGURIDAD Y PRIVACIDAD </t>
  </si>
  <si>
    <t xml:space="preserve">REALIZAR 1 DOCUMENTO DE DIAGNOSTICO DE SEGURIDAD Y PRIVACIDAD </t>
  </si>
  <si>
    <t>CREAR E IMPLEMENTAR EN UN 100% EL PLAN DE SEGURIDAD Y PRIVACIDAD DE LA INFORMACION DE LA ENTIDAD</t>
  </si>
  <si>
    <t xml:space="preserve"> IMPLEMENTAR EN UN 25% EL PLAN DE SEGURIDAD Y PRIVACIDAD DE LA INFORMACION DE LA ENTIDAD</t>
  </si>
  <si>
    <t>CREAR E IMPLEMENTAR EN UN 100% EL PLAN DE GESTION DE RIESGOS DE SEGURIDAD Y PRIVACIDAD DE LA INFORMACION</t>
  </si>
  <si>
    <t xml:space="preserve"> IMPLEMENTAR EN UN 25% EL PLAN DE GESTION DE RIESGOS DE SEGURIDAD Y PRIVACIDAD DE LA INFORMACION</t>
  </si>
  <si>
    <t>ELABORAR UN DOCUEMNTO DEL PLAN DE SEGUIMIENTO Y DESEMPEÑO DEL MPSI CON SUS RESPECTIVOS FORMATOS DE SEGUIMIENTO</t>
  </si>
  <si>
    <t xml:space="preserve">LI.ES.01
LI ES.08
LI.ES.02
LI.GO.02
LI.ES.07
LI.SIS.21
LI.ST.07
LI.ST.05
LI.UA.04
LI.GO.13
LI.INF.14
LI.INF.10 </t>
  </si>
  <si>
    <t>LI.INF.10
LI.INF.11
LI.INF.12</t>
  </si>
  <si>
    <t>LI.ST.05 
LI.ST.07
LI.ST.06</t>
  </si>
  <si>
    <t>LI.UA.09 
LI.UA.10</t>
  </si>
  <si>
    <t>16. Implementar un esquema y estrategia de rendición de cuentas</t>
  </si>
  <si>
    <t xml:space="preserve">17. Crear e implementar plan de datos abiertos de modo tal que responda a los
requerimientos legales. </t>
  </si>
  <si>
    <t xml:space="preserve">21. Disponer de la planeación, convocatorias y calendarios para que la ciudadanía se informe y participe 
</t>
  </si>
  <si>
    <t xml:space="preserve">1. Documentar metodología para caracterizar usuarios SPT.
Caracterizar usuarios SPT. </t>
  </si>
  <si>
    <t>2. Documentación de plan de Implementación norma NTC 5854.</t>
  </si>
  <si>
    <t xml:space="preserve">3. Aplicar criterios usabilidad en aplicativos que gestionan trámites (Implementación
norma NTC 5854) (USABILIDAD
Código: LI.SIS.07
Ámbito: Diseño de los Sistemas de Información
Dominio: Sistemas de Información
Lineamiento:
La dirección de Tecnologías y Sistemas de la Información o quien haga sus veces debe definir una guía de estilo y usabilidad única, que establezca los principios para el estilo de los componentes de presentación, estructura para la visualización de la información y procesos de navegación entre pantallas, entre otros. Esta guía de estilo y usabilidad debe estar particularizada para cada medio tecnológico o canal utilizado por los sistemas de información y, así mismo, debe estar alineada con los principios de usabilidad definidos por el Estado colombiano. La dirección de Tecnologías y Sistemas de la Información o quien haga sus veces debe asegurarse de la aplicación de esta guía en todos sus sistemas de información. Para los componentes de software, que sean propiedad de terceros, se debe realizar su personalización de manera que se busque brindar una adecuada experiencia de usuario.) Aplicar criterios usabilidad en aplicativos que gestionan servicios (Implementación
no0rma NTC 5854) (USABILIDAD
Código: LI.SIS.07
Ámbito: Diseño de los Sistemas de Información
Dominio: Sistemas de Información
Lineamiento:
La dirección de Tecnologías y Sistemas de la Información o quien haga sus veces debe definir una guía de estilo y usabilidad única, que establezca los principios para el estilo de los componentes de presentación, estructura para la visualización de la información y procesos de navegación entre pantallas, entre otros. Esta guía de estilo y usabilidad debe estar particularizada para cada medio tecnológico o canal utilizado por los sistemas de información y, así mismo, debe estar alineada con los principios de usabilidad definidos por el Estado colombiano. La dirección de Tecnologías y Sistemas de la Información o quien haga sus veces debe asegurarse de la aplicación de esta guía en todos sus sistemas de información. Para los componentes de software, que sean propiedad de terceros, se debe realizar su personalización de manera que se busque brindar una adecuada experiencia de usuario.)
</t>
  </si>
  <si>
    <t xml:space="preserve">6. Contar con un formulario en la página WEB de quejas y reclamos funcional a través de dispositivos móviles 
</t>
  </si>
  <si>
    <t xml:space="preserve">7. Contar con un sistema integrado para PQRS 
Realizar un inventario de certificaciones y constancias a ser virtualizadas 
8. Generar un plan de implementación de certificaciones y constancias a ser virtualizadas
</t>
  </si>
  <si>
    <t xml:space="preserve">9. Contar con trámites y servicios en línea QUE PERMITAN DESDE LA WEB DESCARGAR  FORMULARIOS
</t>
  </si>
  <si>
    <t>10. Implementar el plan de virtualización de certificaciones y constancias</t>
  </si>
  <si>
    <t>11. Contar con trámites y servicios en línea 
12. Documentar un plan de virtualización de trámites.
13. Documentar plan para virtualización de otros procedimientos administrativos.
14. Virtualizar otros procedimientos administrativos
Peticiones, quejas y reclamos atendido por medios electrónicos 
15. Generar un plan de autenticación electrónica centralizado
Implementar el plan de autenticación electrónica.</t>
  </si>
  <si>
    <t xml:space="preserve">1. Documentar diagnóstico del entorno de TI (Institucional y Nacional) Hace parte de la elaboración del documento PETI.
</t>
  </si>
  <si>
    <t xml:space="preserve">2. Crear un documento PETI. (Contemplar Portafolio de proyectos, ruta de implementación, Recursos) Hace parte del criterio Entendimiento estratégico 
</t>
  </si>
  <si>
    <t>3. Crear el catálogo de servicios</t>
  </si>
  <si>
    <t xml:space="preserve">4. Crear un documento de gestión (seguimiento, control y mejora continua) para
prestar los servicios incluidos en el catálogo de servicios 
5. Crear un documento de gestión del PETI (Seguimiento, control y mejora continua) 
6. Crear un documento de Arquitectura Empresarial 
</t>
  </si>
  <si>
    <t xml:space="preserve">7. Documentar políticas que contengan definiciones sobre procesos de gestión y optimización de las compras de TI 
</t>
  </si>
  <si>
    <t xml:space="preserve">8. Documentar e implementar una metodología de gestión integral de proyectos de TI. </t>
  </si>
  <si>
    <t xml:space="preserve">9. Documentar la gestión de proveedores en donde se contemple entre otros la transferencia de conocimiento.
</t>
  </si>
  <si>
    <t>10. Crear un plan de aseguramiento, control, inspección y mejoramiento de la 
calidad de los componentes de información</t>
  </si>
  <si>
    <t xml:space="preserve">11.  Crear un documento de políticas para adquisición y/o desarrollo de sistemas de información (debe contener tratamiento de derechos de autor, lineamientos de usabilidad y estilo definidas por Mintic, generación de datos abiertos)
12.  Crear un documento de plan de gestión de sistemas de información
</t>
  </si>
  <si>
    <t>13. Buenas prácticas en la adquisición y desarrollo de los sistemas de información</t>
  </si>
  <si>
    <t xml:space="preserve">14. Crear un documento de gestión del ciclo de vida de los sistemas de
información (debe contener verificación y seguimiento de las diferentes etapas
del ciclo)
</t>
  </si>
  <si>
    <t xml:space="preserve">15. Contar con mecanismos y gestión de cambios en los sistemas de información
(Soporte) </t>
  </si>
  <si>
    <t xml:space="preserve">16. Crear un documento de gestión de seguridad y calidad de los sistemas de
información. (Debe contener los temas de trazabilidad de los sistemas de
información)
17. Crear un plan de implementación de las políticas de gestión de seguridad y
calidad de los sistemas de información. (Debe contener los temas de
trazabilidad de los sistemas de información) en los sistemas de información
que actualmente posee la Entidad.
</t>
  </si>
  <si>
    <t xml:space="preserve">21. Documentar proceso de soporte y mantenimiento. Establecer formatos de
seguimiento. </t>
  </si>
  <si>
    <t>22. Crear un documento de gestión de la calidad y seguridad de servicios
tecnológicos.</t>
  </si>
  <si>
    <t>25. Documentar un plan de revisión de procesos y procedimientos</t>
  </si>
  <si>
    <t>3. Crear el documento del plan de implementación del Modelo de Seguridad y
Privacidad de la Información MSPI.
4. Implementar el MSPI en la Entidad
5. Documentar la definición del responsable de la ejecución del MSPI. 
6. Crear un documento de políticas de seguridad y privacidad de la información 
7. Crear un documento que documente la gestión de riesgos</t>
  </si>
  <si>
    <t>8. Crear documentos soporte de la implementación de controles físicos y lógicos
planeados dentro del plan de implementación del MSPI. 
9. Crear un documento con el plan de continuidad de negocio
10. Implementar el plan de continuidad de negocio (en lo concerniente a tecnología
11. Crear formatos e informes de seguimiento de la aplicación de controles
preventivos y reactivos
12. Crear formatos e informes de seguimiento de la ejecución de concientización y
comunicación del MPSI.
13. Crear un documento del plan de tratamiento de incidentes</t>
  </si>
  <si>
    <t>14. Crear un documento del plan de seguimiento y desempeño del MPSI.
15. Crear formatos de seguimiento al plan de tratamiento de incidentes</t>
  </si>
  <si>
    <t>ACCIONES A REALIZAR 2016-2019</t>
  </si>
  <si>
    <t>ACTIVIDADES  PROGRAMADAS 2016</t>
  </si>
  <si>
    <t>LI.UA.01 _Estrategia de Uso y Apropiación_2017
LI.ES.07_Plan de comunicaciones de la estrategia de TI_2017</t>
  </si>
  <si>
    <t xml:space="preserve"> implementar un plan de datos abiertos de modo tal que responda a los
requerimientos legales. </t>
  </si>
  <si>
    <t>MANTENER ACTUALIZADAS LAS 12 SECCIONES DE ACCESO A INFORMACION EN LA PAGINA WEB DE LA SPT</t>
  </si>
  <si>
    <t>FECHA CUMPLIMIENTO COMPROMISO DE ACUERDO CON EL DECRETO 2573</t>
  </si>
  <si>
    <t>FECHA REAL DE CUMPLIMIENTO COMPROMISO ENTIDAD</t>
  </si>
  <si>
    <t>31/12/82016</t>
  </si>
  <si>
    <t xml:space="preserve">LI.ES.07_Plan de comunicaciones de la estrategia de TI PETI_2016
LI.INF.09_Matriz de canales de acceso por componente de información_2017
LI.INF.10_Matriz de canales de acceso por componente de información_2017
LI.INF.14_
* Matriz de cumplimiento de las políticas y procedimientos de protección de información_2017
*  Directorio de Metadatos_2016
</t>
  </si>
  <si>
    <r>
      <t xml:space="preserve">1. Crear sección de ofertas de empleo en la WEB. 2016
</t>
    </r>
    <r>
      <rPr>
        <sz val="9"/>
        <color theme="9"/>
        <rFont val="Calibri"/>
        <family val="2"/>
        <scheme val="minor"/>
      </rPr>
      <t>2. Crear sección de publicación de datos abiertos. 2016
3. Crear sección de registro de publicaciones de la Entidad.2016</t>
    </r>
    <r>
      <rPr>
        <sz val="9"/>
        <color theme="1"/>
        <rFont val="Calibri"/>
        <family val="2"/>
        <scheme val="minor"/>
      </rPr>
      <t xml:space="preserve">
4. Crear sección de esquema de publicación de información.2016
5. Crear sección de Información Clasificada y Reservada.2017
</t>
    </r>
    <r>
      <rPr>
        <sz val="9"/>
        <color theme="9"/>
        <rFont val="Calibri"/>
        <family val="2"/>
        <scheme val="minor"/>
      </rPr>
      <t>6. Crear sección de Activos de Información. 2016</t>
    </r>
    <r>
      <rPr>
        <sz val="9"/>
        <color theme="1"/>
        <rFont val="Calibri"/>
        <family val="2"/>
        <scheme val="minor"/>
      </rPr>
      <t xml:space="preserve">
7. Crear sección de información para niños, niñas y  adolescentes.2017
</t>
    </r>
    <r>
      <rPr>
        <sz val="9"/>
        <color theme="9"/>
        <rFont val="Calibri"/>
        <family val="2"/>
        <scheme val="minor"/>
      </rPr>
      <t>8. Crear enlace a SIGEP, con el directorio de información de servidores públicos,</t>
    </r>
    <r>
      <rPr>
        <sz val="9"/>
        <color theme="1"/>
        <rFont val="Calibri"/>
        <family val="2"/>
        <scheme val="minor"/>
      </rPr>
      <t xml:space="preserve">
</t>
    </r>
    <r>
      <rPr>
        <sz val="9"/>
        <color theme="9"/>
        <rFont val="Calibri"/>
        <family val="2"/>
        <scheme val="minor"/>
      </rPr>
      <t>empleados y contratistas.2016</t>
    </r>
    <r>
      <rPr>
        <sz val="9"/>
        <color theme="1"/>
        <rFont val="Calibri"/>
        <family val="2"/>
        <scheme val="minor"/>
      </rPr>
      <t xml:space="preserve">
9. Crear sección con el directorio de agremiaciones, asociaciones y otros grupos de
interés.2017
</t>
    </r>
    <r>
      <rPr>
        <sz val="9"/>
        <color theme="9"/>
        <rFont val="Calibri"/>
        <family val="2"/>
        <scheme val="minor"/>
      </rPr>
      <t>10. Crear sección de informes sobre demandas y procesos judiciales contrala Entidad.2016</t>
    </r>
    <r>
      <rPr>
        <sz val="9"/>
        <color theme="1"/>
        <rFont val="Calibri"/>
        <family val="2"/>
        <scheme val="minor"/>
      </rPr>
      <t xml:space="preserve">
</t>
    </r>
    <r>
      <rPr>
        <sz val="9"/>
        <color theme="9"/>
        <rFont val="Calibri"/>
        <family val="2"/>
        <scheme val="minor"/>
      </rPr>
      <t>11. Crear un enlace entre los trámites y/o servicios de la Entidad y el SI virtual.2016</t>
    </r>
    <r>
      <rPr>
        <sz val="9"/>
        <color theme="1"/>
        <rFont val="Calibri"/>
        <family val="2"/>
        <scheme val="minor"/>
      </rPr>
      <t xml:space="preserve">
</t>
    </r>
    <r>
      <rPr>
        <sz val="9"/>
        <color theme="9"/>
        <rFont val="Calibri"/>
        <family val="2"/>
        <scheme val="minor"/>
      </rPr>
      <t xml:space="preserve">12. Crear una sección que contenga el acto administrativo de costos de reproducción de la
información pública.2016 </t>
    </r>
    <r>
      <rPr>
        <sz val="9"/>
        <color theme="1"/>
        <rFont val="Calibri"/>
        <family val="2"/>
        <scheme val="minor"/>
      </rPr>
      <t xml:space="preserve">
</t>
    </r>
    <r>
      <rPr>
        <sz val="9"/>
        <color rgb="FFFF0000"/>
        <rFont val="Calibri"/>
        <family val="2"/>
        <scheme val="minor"/>
      </rPr>
      <t>13.</t>
    </r>
    <r>
      <rPr>
        <sz val="9"/>
        <color theme="1"/>
        <rFont val="Calibri"/>
        <family val="2"/>
        <scheme val="minor"/>
      </rPr>
      <t xml:space="preserve"> </t>
    </r>
    <r>
      <rPr>
        <sz val="9"/>
        <color rgb="FFFF0000"/>
        <rFont val="Calibri"/>
        <family val="2"/>
        <scheme val="minor"/>
      </rPr>
      <t xml:space="preserve"> Implementar la norma NTC 5854 ACCION PARA 2017
</t>
    </r>
    <r>
      <rPr>
        <sz val="9"/>
        <color theme="9"/>
        <rFont val="Calibri"/>
        <family val="2"/>
        <scheme val="minor"/>
      </rPr>
      <t>14. Implementar mejoras en la página Web para contar con URL limpios 2016</t>
    </r>
    <r>
      <rPr>
        <sz val="9"/>
        <color rgb="FFFF0000"/>
        <rFont val="Calibri"/>
        <family val="2"/>
        <scheme val="minor"/>
      </rPr>
      <t xml:space="preserve">
15.  Implementar mejoras en la página Web para contar con Interfaces en movimiento y
validación dinámica de datos.2017</t>
    </r>
  </si>
  <si>
    <t xml:space="preserve">LI.SIS.21_Documento de especificaciones no funcionales_LI.SIS.05_Metodología de referencia para desarrollo de sistemas de información_2016
LI.INF.1010_Matriz de canales de acceso por componente de información_2017
LI.INF.14_
* Matriz de cumplimiento de las políticas y procedimientos de protección de información_2016
*  Directorio de Metadatos_2016
</t>
  </si>
  <si>
    <t>LI.UA.02_Matriz de grupos de interés_2017</t>
  </si>
  <si>
    <t xml:space="preserve">LI.INF.03_Documento de identificación de datos maestros e información_2017
LI.INF.09__Matriz de canales de acceso por componente de información_2017
LI.INF.10_Matriz de canales de acceso por componente de información_2017
</t>
  </si>
  <si>
    <t>LI.INF.02_
* Plan de calidad-2017
* Reporte de calidad_2017
LI.INF.10_Matriz de canales de acceso por componente de información_2017
LI.INF.13_Hallazgo_2017</t>
  </si>
  <si>
    <t>18. Crear e implementar un plan de Innovación abierta_2017</t>
  </si>
  <si>
    <t>LI.INF.14_
* Matriz de cumplimiento de las políticas y procedimientos de protección de información_2016
*  Directorio de Metadatos_2016
LI.ES.07_Plan de comunicaciones de la estrategia de TI PETI_2016
LI.UA.04_Esquema de incentivos_2017</t>
  </si>
  <si>
    <t>LI.SIS.23_
* Mecanismos de trazabilidad y auditoría_2017
* Lista de chequeo de auditoría y trazabilidad diligenciada para cada sistema de información_2017
LI.ST.05_
* Gestión de la continuidad_2016
* Gestión de la disponibilidad_2017
LI.ST.09_Mesa de servicio_2016
LI.GO.05_
* Capacidades de proceso_2017
* Capacidades de talento humano_2017
* Capacidades de recursos_2016
LI.GO.10_
* Proceso de gestión de proyectos_2016
*  Procesos oficina de proyectos_2016</t>
  </si>
  <si>
    <t xml:space="preserve">
LI.SIS.20_Los entregables de este lineamiento se encuentran incluidos dentro del lineamiento Plan de pruebas durante el ciclo de vida de los sistemas de información - LI.SIS.14_Plan de pruebas funcionales y no funcionales_Casos de prueba_Estimación de ejecución de pruebas_Informe de pruebas funcionales y no funcionales_2017
LI.ST.10_Planes de mantenimiento_2017
LI.ST.12_Gestión preventiva de los Servicios tecnológicos_2017</t>
  </si>
  <si>
    <t>LI.ES.07_Plan de comunicaciones de la estrategia de TI PETI_2016
LI.INF.14_
* Matriz de cumplimiento de las políticas y procedimientos de protección de información_2017
*  Directorio de Metadatos_2016
LI.SIS.21_Documento de especificaciones no funcionales_2017
LI.ST.05_
* Gestión de la continuidad_2016
* Gestión de la disponibilidad_2017
LI.ST.09_Mesa de servicio_2016
LI.ST.07_Gestión de la capacidad_2017
LI.UA.04_Esquema de incentivos_2017</t>
  </si>
  <si>
    <t>LI.ES.07_Plan de comunicaciones de la estrategia de TI PETI_2016
LI.INF.14_
* Matriz de cumplimiento de las políticas y procedimientos de protección de información_2016
*  Directorio de Metadatos_2016
LI.SIS.21_Documento de especificaciones no funcionales_2017
LI.UA.04_Esquema de incentivos_2017</t>
  </si>
  <si>
    <t>LI.SIS.07_
* Lista y descripción de los entregables que debe ceder la persona o contratista_2017
* Acuerdo de cesión de derechos patrimoniales firmado por el contratista y sus empleados_2017
LI.INF.09_Matriz de canales de acceso por componente de información_2017</t>
  </si>
  <si>
    <t>LI.INF.09_Matriz de canales de acceso por componente de información_2017
LI.INF.10_Matriz de canales de acceso por componente de información_2017
LI.SIS.07_
* Lista y descripción de los entregables que debe ceder la persona o contratista_2017
* Acuerdo de cesión de derechos patrimoniales firmado por el contratista y sus empleados_2017</t>
  </si>
  <si>
    <r>
      <t>5. Definir un plan para evaluar la satisfacción del usuario frente a trámites y otros procedimientos administrativos. Se podría hacer complementando la</t>
    </r>
    <r>
      <rPr>
        <sz val="9"/>
        <color rgb="FFAD13B1"/>
        <rFont val="Calibri"/>
        <family val="2"/>
        <scheme val="minor"/>
      </rPr>
      <t xml:space="preserve"> </t>
    </r>
    <r>
      <rPr>
        <sz val="9"/>
        <color rgb="FFFF0066"/>
        <rFont val="Calibri"/>
        <family val="2"/>
        <scheme val="minor"/>
      </rPr>
      <t xml:space="preserve">encuesta </t>
    </r>
    <r>
      <rPr>
        <sz val="9"/>
        <rFont val="Calibri"/>
        <family val="2"/>
        <scheme val="minor"/>
      </rPr>
      <t xml:space="preserve">que maneja </t>
    </r>
    <r>
      <rPr>
        <sz val="9"/>
        <color rgb="FFFF0066"/>
        <rFont val="Calibri"/>
        <family val="2"/>
        <scheme val="minor"/>
      </rPr>
      <t>Atención al Ciudadano</t>
    </r>
    <r>
      <rPr>
        <sz val="9"/>
        <rFont val="Calibri"/>
        <family val="2"/>
        <scheme val="minor"/>
      </rPr>
      <t xml:space="preserve">
</t>
    </r>
  </si>
  <si>
    <r>
      <t xml:space="preserve">LI.GO.02_Recolección de las necesidades de los procesos_2017
LI.INF.02_
* Plan de calidad_2017
* Reporte de calidad_2017
LI.INF.04_Política de manejo de documentos electrónicos_2017
LI.INF.06_Mapa de intercambio de información_2016
LI.INF.09_Matriz de canales de acceso por componente de información_2017
LI.INF.12_
* Repositorio de Datos_2016
* Reglas de unificación_2017
LI.INF.14_
* Matriz de cumplimiento de las políticas y procedimientos de protección de información_2017
* Directorio de Metadatos_2016
LI.INF.15_
* Mecanismos de trazabilidad y auditoría_2016
*  Lista de chequeo de auditoría y trazabilidad diligenciada para cada componente de informació_2016
LI.SIS.01_
* Vista de primer nivel de los sistemas de información de la arquitectura actual_2016
* Vistas de segundo nivel de los sistemas de información en la arquitectura actual_2016
* Inventario de interfaces o servicios en la arquitectura actual_2016
* Diagrama de interoperabilidad con otras entidades para sistemas de información en la arquitectura actual_2016
</t>
    </r>
    <r>
      <rPr>
        <sz val="9"/>
        <color rgb="FFFF0066"/>
        <rFont val="Calibri"/>
        <family val="2"/>
        <scheme val="minor"/>
      </rPr>
      <t>* Vista de primer nivel de los sistemas de información de la arquitectura objetivo_2017
* Vistas de segundo nivel de los sistemas de información en la arquitectura objetivo_2017 (PREGUNTARLE A FELIPE MINTIC)</t>
    </r>
    <r>
      <rPr>
        <sz val="9"/>
        <color theme="1"/>
        <rFont val="Calibri"/>
        <family val="2"/>
        <scheme val="minor"/>
      </rPr>
      <t xml:space="preserve">
* Inventario de interfaces o servicios en la arquitectura objetivo_2017
* Análisis de brecha entre la arquitectura actual y la arquitectura objetivo_2017
* Portafolio de proyectos de sistemas de información_2017
LI.SIS.09_
* Lista de chequeo de interoperabilidad_2017
* Lista de chequeo de interoperabilidad diligenciada para cada sistema de información_2017
LI.SIS.10_
* Lista de chequeo de características de arquitectura de información_2017
* Lista de chequeo de características de arquitectura de información diligenciada para cada sistema de información_2017
LI.SIS.15_
* Plan de capacitación_2017
* Listas de asistencia a las capacitaciones_2017
* Evaluación por parte de los usuarios de la capacitaciones recibidas_2017
LI.SIS.22_
* Lista de chequeo seguridad y privacidad de los sistemas de información_2017
* Lista de chequeo de seguridad y privacidad, diligenciada para cada sistema de información_2017
LI.SIS.23_
* Mecanismos de trazabilidad y auditoría_2016
*  Lista de chequeo de auditoría y trazabilidad diligenciada para cada sistema de información_2016</t>
    </r>
  </si>
  <si>
    <t>CONTAR EN UN 75% CON EL SISTEMA INTEGRADO DE PQRS</t>
  </si>
  <si>
    <t>CONTAR EN UN 25% CON UN SISTEMA  DE TRAMITES Y SERVICIOPS QUE PERMITA DESDE LA WEB DESCARGAR FORMULARIOS</t>
  </si>
  <si>
    <t>CONTAR EN UN  75% CON UN SISTEMA  DE TRAMITES Y SERVICIOPS QUE PERMITA DESDE LA WEB DESCARGAR FORMULARIOS</t>
  </si>
  <si>
    <t>LI.INF.04_Política de manejo de documentos electrónicos_2016
LI.INF.09 _Matriz de canales de acceso por componente de información_2017
LI.INF.14_
* Matriz de cumplimiento de las políticas y procedimientos de protección de información_2017
* Directorio de Metadatos_2016
LI.SIS.13_ 
* Repositorio de código fuente_2016
* Servidor de integración continua_2016
* Políticas y procedimientos de integración continua_2017
LI.SIS.22_
* Lista de chequeo seguridad y privacidad de los sistemas de información_2017
* Lista de chequeo de seguridad y privacidad, diligenciada para cada sistema de información_2017
LI.SIS.23_
* Mecanismos de trazabilidad y auditoría_2016
*  Lista de chequeo de auditoría y trazabilidad diligenciada para cada sistema de información_2016</t>
  </si>
  <si>
    <t>IMPLEMENTAR EN UN 25% EL PLAN DE VIRTUALIZACION DE CERTIFICACIONES Y CONSTANCIAS</t>
  </si>
  <si>
    <t>IMPLEMENTAR EN UN 75% EL PLAN DE VIRTUALIZACION DE CERTIFICACIONES Y CONSTANCIAS</t>
  </si>
  <si>
    <t>LI.INF.04_Política de manejo de documentos electrónicos_2016
LI.INF.09_Matriz de canales de acceso por componente de información_2017
LI.INF.10_Matriz de canales de acceso por componente de información_2017
LI.INF.12_
* Repositorio de Datos_2016
* Reglas de unificación_2017
LI.SIS.10_
* Lista de chequeo de características de arquitectura de información_2017
* Lista de chequeo de características de arquitectura de información diligenciada para cada sistema de información_2017
LI.SIS.13_ 
* Repositorio de código fuente_2016
* Servidor de integración continua_2016
* Políticas y procedimientos de integración continua_2017
LI.SIS.15_
* Plan de capacitación_2017
* Listas de asistencia a las capacitaciones_2017
* Evaluación por parte de los usuarios de la capacitaciones recibidas_2017
LI.SIS.07_
* Lista y descripción de los entregables que debe ceder la persona o contratista_2017
* Acuerdo de cesión de derechos patrimoniales firmado por el contratista y sus empleados_2017
LI.SIS.18_
*Procedimiento de cambios_2016
*Formato de cambios_2016
LI.SIS.19_
*Requisitos del servicio_2016
*establecer Acuerdos de Nivel de Servicio (ANS)_2016
LI.ST.03_
LI.ST.04
LI.ST.05
LI.ST.07
LI.ST.08
LI.ST.09
LI.ST.10
LI.ST.12
LI.ST.13
LI.ST.14</t>
  </si>
  <si>
    <t>14. Implementar mejoras en la página Web para contar con URL limpios 2016</t>
  </si>
  <si>
    <t>NUMERO DE MEJORAS IMPLEMENTADAS EN LA PAGINA WEB</t>
  </si>
  <si>
    <r>
      <t xml:space="preserve">LI.ES.12_
*Acuerdos de Niveles de Servicio_2016
*Medición Acuerdos de niveles de servicio_2016
* Evaluación de resultados de TI_2017
LI.ES.13_
</t>
    </r>
    <r>
      <rPr>
        <sz val="9"/>
        <color rgb="FFAD13B1"/>
        <rFont val="Calibri"/>
        <family val="2"/>
        <scheme val="minor"/>
      </rPr>
      <t>*Tablero de control de TI_2016
*Indicador de TI_2016</t>
    </r>
    <r>
      <rPr>
        <sz val="9"/>
        <rFont val="Calibri"/>
        <family val="2"/>
        <scheme val="minor"/>
      </rPr>
      <t xml:space="preserve">
LI.UA.07_Evaluación del nivel de adopción de TI_2016
INCLUIR DENTRO DE LA </t>
    </r>
    <r>
      <rPr>
        <sz val="9"/>
        <color rgb="FFFF0066"/>
        <rFont val="Calibri"/>
        <family val="2"/>
        <scheme val="minor"/>
      </rPr>
      <t>encuesta que maneja Atención al Ciudadano</t>
    </r>
    <r>
      <rPr>
        <sz val="9"/>
        <rFont val="Calibri"/>
        <family val="2"/>
        <scheme val="minor"/>
      </rPr>
      <t xml:space="preserve">
</t>
    </r>
  </si>
  <si>
    <t>ELABORAR UN 0.70 DEL PLAN PARA EVALUAR LA SATISFACCION DEL USUARIO FRENTE A TRAMITES Y OTROS PROCEDIMIENTOS ADMINISTRATIVOS DE LA ENTIDAD</t>
  </si>
  <si>
    <t>ELABORAR UN 0.30 DEL PLAN PARA EVALUAR LA SATISFACCION DEL USUARIO FRENTE A TRAMITES Y OTROS PROCEDIMIENTOS ADMINISTRATIVOS DE LA ENTIDAD</t>
  </si>
  <si>
    <t>LI.INF.06_Mapa de intercambio de información_2016
LI.INF.09_Matriz de canales de acceso por componente de información_2017
LI.INF.14_
* Matriz de cumplimiento de las políticas y procedimientos de protección de información_2016
* Directorio de Metadatos_2016
LI.SIS.07_
* Lista y descripción de los entregables que debe ceder la persona o contratista_2017
* Acuerdo de cesión de derechos patrimoniales firmado por el contratista y sus empleados_2017
LI.SIS.20_Los entregables de este lineamiento se encuentran incluidos dentro del lineamiento Plan de pruebas durante el ciclo de vida de los sistemas de información 2017
 LI.SIS.14_Plan de pruebas funcionales y no funcionales_2017 Casos de prueba 2017_Estimación de ejecución de pruebasInforme de pruebas funcionales y no funcionales_2017
LI.SIS.21_Documento de especificaciones no funcionales_2017
LI.SIS.22_
* Lista de chequeo seguridad y privacidad de los sistemas de información_2017
* Lista de chequeo de seguridad y privacidad, diligenciada para cada sistema de información_2017
LI.SIS.23_
* Mecanismos de trazabilidad y auditoría_2017
*  Lista de chequeo de auditoría y trazabilidad diligenciada para cada sistema de información_2017</t>
  </si>
  <si>
    <t>CREAR UN 0.10 DEL FORMULARIO DE QUEJAS Y RECLAMOS EN LA PAGINA WEB DE LA ENTIDAD  QUE SEA FUNCIONAL A TRAVES DE DISPOSITIVOS MOVILES</t>
  </si>
  <si>
    <t>CREAR UN 0.90 DEL FORMULARIO DE QUEJAS Y RECLAMOS EN LA PAGINA WEB DE LA ENTIDAD  QUE SEA FUNCIONAL A TRAVES DE DISPOSITIVOS MOVILES</t>
  </si>
  <si>
    <t>LI.INF.04_Política de manejo de documentos electrónicos_2017
LI.INF.06_Mapa de intercambio de información_2016
LI.SIS.07_
LI.SIS.09_
* Lista de chequeo de interoperabilidad_2017
* Lista de chequeo de interoperabilidad diligenciada para cada sistema de información_2016
LI.SIS.13_ 
* Repositorio de código fuente_2017
* Servidor de integración continua_2016
* Políticas y procedimientos de integración continua_2017
LI.SIS.14_
* Plan de pruebas funcionales y no funcionales_2017
* Casos de prueba_2017
* Estimación de ejecución de pruebas_2017
* Informe de pruebas funcionales y no funcionales_2017
LI.SIS.20_Los entregables de este lineamiento se encuentran incluidos dentro del lineamiento Plan de pruebas durante el ciclo de vida de los sistemas de información -2017
 LI.SIS.14_Plan de pruebas funcionales y no funcionales_2017
Casos de prueba_2017
Estimación de ejecución de pruebasInforme de pruebas funcionales y no funcionales_2017</t>
  </si>
  <si>
    <t>% DE SISTEMA  DE TRAMITES Y SERVICIOPS QUE PERMITE DESDE LA WEB DESCARGAR FORMULARIOS</t>
  </si>
  <si>
    <t>PORCENTAJE DESISTEMA INTEGRADO DE PQRS CON EL QUE CUENTA LA ENTIDAD</t>
  </si>
  <si>
    <t>1. Mapa de intercambio de información
2.  Lista de chequeo de interoperabilidad diligenciada para cada sistema de información
3.  Servidor de integración continua</t>
  </si>
  <si>
    <t>CONTAR EN UN 70% CON TRAMITES Y SERVICIOS EN LINEA EN LA SPT</t>
  </si>
  <si>
    <t>PORCENTAJE DE  TRAMITES Y SERVICIOS EN LINEA CON LOS QUE CUENTA LA SPT</t>
  </si>
  <si>
    <t>LI.ES.03_Mapa de ruta de arquitectura empresaria_2016
LI.GO.02_Recolección de las necesidades de los procesos_2016
LI.GO.07_
* Criterios de selección_2016
*  Proceso de adquisición de TI_2016
LI.GO.08_Caso de negocio_2016
LI.SIS.12_
* Metodología para la administración de requerimientos_2017
* Documento de especificación funcional_2017
* Documento de especificaciones no funcionales_2017
LI.SIS.17_
* Procedimiento de cambios_2017
* Formato de cambios_2016</t>
  </si>
  <si>
    <t>LI.ES.08_Actas comité de arquitectura empresarial_2016
LI.GO.05_
* Capacidades de proceso_2016
* Capacidades de talento humano_2017
* Capacidades de recursos_2016
LI.GO.06_ Arquitectura de Referencia_2016
LI.GO.09_
* Documento componentes TI_2017
* Alcance de los componentes de TI_2017
LI.GO.10_
* Proceso de gestión de proyectos_2016
* Procesos oficina de proyecto_2016
LI.GO.15_Base de conocimiento_2017
LI.INF.04_Política de manejo de documentos electrónicos_2016
LI.INF.06_Mapa de intercambio de información_2016
LI.INF.09_Matriz de canales de acceso por componente de información_2017
LI.INF.10_Matriz de canales de acceso por componente de información_2017
LI.SIS.01_
* Vista de primer nivel de los sistemas de información de la arquitectura actual_2016
* Vistas de segundo nivel de los sistemas de información en la arquitectura actual_2016
* Inventario de interfaces o servicios en la arquitectura actual_2016
* Diagrama de interoperabilidad con otras entidades para sistemas de información en la arquitectura actual_2016
* Vista de primer nivel de los sistemas de información de la arquitectura objetivo_2017
* Vistas de segundo nivel de los sistemas de información en la arquitectura objetivo_2017
* Inventario de interfaces o servicios en la arquitectura objetivo_2017
* Diagrama de interoperabilidad con otras entidades para sistemas de información en la arquitectura objetivo_2017
* Documento de estándares de implementación de sistemas de información para la arquitectura objetivo_2017
* Análisis de brecha entre la arquitectura actual y la arquitectura objetivo_2017
* Portafolio de proyectos de sistemas de información_2016
LI.SIS
* Directorio de sistemas de información y servicios_2016
* Directorio detallado de sistemas de información_2016
LI.SIS.03_
* Vista de despliegue físico_2016
* Diagrama de redes_2016
*Vista de interoperabilidad_2016
*Guía de estilo y usabilidad_2017
*Estándares de codificación de lenguajes de programación_2016
*_Estándares de bases de datos_2016
*Patrones de diseño_2016
*Frameworks y estándares_2017
LI.SIS.04_
* Documento de arquitectura de solución_2017
*Diagrama de casos de uso_2016
*Vista de componentes o módulos del sistema de información_2016
*Diagramas de secuencia_2016
*_Modelo de datos_2016
*_Diccionario de datos_2016
*Vista de despliegue físico_2016
*Vista de despliegue lógico – Diagrama de despliegue lógico_2017
*Vista de despliegue lógico – Diagrama de servicios transversales y de seguridad_2017
*_Documento de estándares de implementación del sistema de información_2017
*Especificación del prototipo funcional de la arquitectura de solución_2017
*Prototipo funcional de la arquitectura de solución_2017
LI.SIS.05_Metodología de referencia para desarrollo de sistemas de información_2016
LI.SIS.06_
* Lista y descripción de los entregables que debe ceder la persona o contratista_2017
* Acuerdo de cesión de derechos patrimoniales firmado por el contratista y sus empleados_2017
LI.SIS.07_
* Lista y descripción de los entregables que debe ceder la persona o contratista_2017
* Acuerdo de cesión de derechos patrimoniales firmado por el contratista y sus empleados_2017
LI.SIS.08_
* Lista de chequeo apertura de datos_2016
* Lista de chequeo apertura de datos diligenciada para cada sistema de información_2017
LI.SIS.09_
* Lista de chequeo de interoperabilidad_2016
* Lista de chequeo de interoperabilidad diligenciada para cada sistema de información_2016
LI.SIS.13_ 
* Repositorio de código fuente_2016
* Servidor de integración continua_2016
* Políticas y procedimientos de integración continua_2017
LI.SIS.14_
* Plan de pruebas funcionales y no funcionales_2017
* Casos de prueba_2017
* Estimación de ejecución de pruebas_2017
* Informe de pruebas funcionales y no funcionales_2017
LI.SIS.16
LI.SIS.18
LI.SIS.19
LI.SIS.20_Los entregables de este lineamiento se encuentran incluidos dentro del lineamiento Plan de pruebas durante el ciclo de vida de los sistemas de información - LI.SIS.14_Plan de pruebas funcionales y no funcionales_Casos de prueba_Estimación de ejecución de pruebasInforme de pruebas funcionales y no funcionales
LI.SIS.21_Documento de especificaciones no funcionales
LI.SIS.22_
* Lista de chequeo seguridad y privacidad de los sistemas de información
* Lista de chequeo de seguridad y privacidad, diligenciada para cada sistema de información
LI.SIS.23_
* Mecanismos de trazabilidad y auditoría
*  Lista de chequeo de auditoría y trazabilidad diligenciada para cada sistema de información
LI.ST.05
LI.ST.06</t>
  </si>
  <si>
    <t>NUMERO DE SECCIONES CREADAS</t>
  </si>
  <si>
    <t>espacio en la web de la entidad que contenga informacion sobre convocatorias y calendarios para que la ciudadanía se informe y participe PUBLICADOS</t>
  </si>
  <si>
    <t>MANTENER  UN ESPACIO DISPONIBLE  EN LA PAGINA DE LA SPT QUE CONTENGA INFORMACION SOBRE CONVOCATORIAS Y SU RESPECTIVO CALENDARIO</t>
  </si>
  <si>
    <t>CREAR UN  DOCUMENTO PETI</t>
  </si>
  <si>
    <t>CREAR UN  CATALOGO DE SERVICIOS</t>
  </si>
  <si>
    <t>ELABORAR UN  DEL DOCUMENTO DE GESTION DE LA CALIDAD Y SEGURIDAD DE SERVICIOS TECNOLOGICOS</t>
  </si>
  <si>
    <t>DOCUMENTAR UN  DEL PLAN DE REVISION DE PROCESOS Y PROCEDIMIENTOS (PLANES DE AUDITORIA)</t>
  </si>
  <si>
    <t>CREAR EN UN 100% EL PLAN DE GESTION DE RIESGOS DE SEGURIDAD Y PRIVACIDAD DE LA INFORMACION</t>
  </si>
  <si>
    <t xml:space="preserve"> IMPLEMENTAR EN UN 50% EL PLAN DE GESTION DE RIESGOS DE SEGURIDAD Y PRIVACIDAD DE LA INFORMACION</t>
  </si>
  <si>
    <t>CREAR  EN UN 100 % EL PLAN DE SEGURIDAD Y PRIVACIDAD DE LA INFORMACION DE LA ENTIDAD</t>
  </si>
  <si>
    <t xml:space="preserve"> IMPLEMENTAR EN UN 50% EL PLAN DE SEGURIDAD Y PRIVACIDAD DE LA INFORMACION DE LA ENTIDAD</t>
  </si>
  <si>
    <t>SECCIONES CREADAS/SECCIONES PROGRAMADAS</t>
  </si>
  <si>
    <t>MEJORA REALIZADA/MEJORA PROGRAMADA</t>
  </si>
  <si>
    <t>UN ESQUEMA DE RENDICION DE CUENTAS IMPLEMENTADO /UN ESQUEMA DE RENDICION DE CUENTAS  PROGRAMADO</t>
  </si>
  <si>
    <t>PLAN DE DATOS  IMPLEMENTADO  /PLAN DE DATOSPROGRAMADO</t>
  </si>
  <si>
    <t>PLAN DE INNOVACION ABIERTA CREADO /PLAN DE INNOVACION ABIERTA  PROGRAMADO (2016)
PLAN DE INNOVACION ABIERTA  IMPLEMENTADO /PLAN DE INNOVACION ABIERTA PROGRAMADO (2017)</t>
  </si>
  <si>
    <t xml:space="preserve">PLAN DE CONSULTA A LA CIUDADANIA DOCUMENTADO /PLAN DE CONSULTA A LA CIUDADANIA PROGRAMADO </t>
  </si>
  <si>
    <t>espacio en la web de la entidad que contenga informacion sobre convocatorias y calendarios para que la ciudadanía se informe y participe PUBLICADOS CREADO /espacio en la web de la entidad que contenga informacion sobre convocatorias y calendarios para que la ciudadanía se informe y participe PUBLICADOS  PROGRAMADO</t>
  </si>
  <si>
    <t xml:space="preserve">METODOLOGIA PARA CARACTERIZAR USUARIOS DOCUMENTADA/METODOLOGIA PARA CARACTERIZAR USUARIOS PROGRAMADA  2016
CANTIDAD DE SUSUARIOS CARACTERIZADOS/CANTIDAD TOTAL DE USUARIOS
</t>
  </si>
  <si>
    <t xml:space="preserve">PLAN DE IMPLEMENTACION DOCUMENTADO/PLAN DE IMPLEMETACION PROGRAMADO </t>
  </si>
  <si>
    <t>PLAN DE PROMOCION DE SISTEMAS  DEFINIDO /PLAN DE PROMOCION DE TRAMITES Y SERVICIOS EN LINEA PROGRAMADO</t>
  </si>
  <si>
    <t>PLAN DE EVALUACION  DEFINIDO /PLAN DE EVALUACION PROGRAMADO</t>
  </si>
  <si>
    <t xml:space="preserve">FORMULARIO DE QUEJAS Y RECLAMOS EN LA PAGINA WEB DE LA ENTIDAD CREADO /FORMULARIO DE QUEJAS Y RECLAMOS EN LA PAGINA WEB PROGRAMADO </t>
  </si>
  <si>
    <t>FORMULARIO DE QUEJAS Y RECLAMOS EN LA PAGINA WEB DE LA ENTIDAD  QUE SEA FUNCIONAL A TRAVES DE DISPOSITIVOS MOVILES CREADO/FORMULARIO DE QUEJAS Y RECLAMOS EN LA PAGINA WEB DE LA ENTIDAD  QUE SEA FUNCIONAL A TRAVES DE DISPOSITIVOS MOVILES  PROGRAMADO</t>
  </si>
  <si>
    <t>CANTIDAD TOTAL DEL  DESISTEMA INTEGRADO DE PQRS CON EL QUE CUENTA LA ENTIDAD /CANTIDAD  DEL  DESISTEMA INTEGRADO DE PQRS CON EL QUE CUENTA LA ENTIDAD IMPLEM,ENTADO</t>
  </si>
  <si>
    <t xml:space="preserve">CANTIDAD  DEL SISTEMA  DE TRAMITES Y SERVICIOPS QUE PERMITE DESDE LA WEB DESCARGAR FORMULARIOS CREADO /CANTIDAD  DEL SISTEMA  DE TRAMITES Y SERVICIOPS QUE PERMITE DESDE LA WEB DESCARGAR FORMULARIOS PROGRAMADO </t>
  </si>
  <si>
    <t>PLAN DE VIRTUALIZACION IMPLEMENTADO/PLAN DE VIRTUALIZACION  PROGRAMADO</t>
  </si>
  <si>
    <t>CANTIDAD TOTAL DE TRAMITES Y SERVICIOS EN LINEA   CON LOS QUE CUENTA LA SPT /CANTIDAD DE  TRAMITES Y SERVICIOS EN LINEA PROGRAMADOS</t>
  </si>
  <si>
    <t xml:space="preserve">diagnostico documentado/diagnostico  programado </t>
  </si>
  <si>
    <t>DOCUEMNTO PETI  CREADO/DOCUEMNTO PETI  POROGRAMADO</t>
  </si>
  <si>
    <t>CATALOGO DE SERVICIOS  CREADOS/CATALOGO DE SERVICIOS PROGRAMADO</t>
  </si>
  <si>
    <t>POLITICAS DOCUMENTADAS /POLITICAS  PROGRAMADAS</t>
  </si>
  <si>
    <t>GESTION DE PROVEDORES  DOCUMENTADA /GESTION DE PROVEDORES PROGRAMADA</t>
  </si>
  <si>
    <t>PLAN  CREADO  / plan de aseguramiento, control, inspección y mejoramiento de la 
calidad de los componentes de información PROGRAMADO</t>
  </si>
  <si>
    <t xml:space="preserve">DOCUEMNTOS PROGRAMADOS /DOCUMENTOS CREAQDOS </t>
  </si>
  <si>
    <t>PORCENTAJE DE   BUENAS PRACTICAS EN LA ADQUISICION Y DESARROLLO DE LOS SITEMAS DE INFORMACION IMPLEMENTADAS</t>
  </si>
  <si>
    <t>CANTIDAD DE  BUENAS PRACTICAS EN LA ADQUISICION Y DESARROLLO DE LOS SITEMAS DE INFORMACION IMPLEMENTADAS/CANTIDAD DE  BUENAS PRACTICAS EN LA ADQUISICION Y DESARROLLO DE LOS SITEMAS DE INFORMACION PROGRAMADAS</t>
  </si>
  <si>
    <t>documento de gestión del ciclo de vida de los sistemas de
información (debe contener verificación y seguimiento de las diferentes etapas
del ciclo) CREADO</t>
  </si>
  <si>
    <t>documento de gestión del ciclo de vida de los sistemas de
información (debe contener verificación y seguimiento de las diferentes etapas
del ciclo) CREADO/documento de gestión del ciclo de vida de los sistemas de
información (debe contener verificación y seguimiento de las diferentes etapas
del ciclo) PROGRAMADO</t>
  </si>
  <si>
    <t>MECANISMO DE SOPORTE Y GESTION DE CAMBIOS EN LOS SISTEMAS DE INFORMACION IMPLEMENTADO</t>
  </si>
  <si>
    <t>MECANISMO DE SOPORTE Y GESTION DE CAMBIOS EN LOS SISTEMAS DE INFORMACION IMPLEMENTADO/MECANISMO DE SOPORTE Y GESTION DE CAMBIOS EN LOS SISTEMAS DE INFORMACION PROGRAMADO</t>
  </si>
  <si>
    <t>DOCUMENTOS DE GESTION DE SEGURIDAD Y CALIDAD DE LOS SISTEMAS DE INFORMACION DE LA ENTIDAD ELABORADO/DOCUMENTOS DE GESTION DE SEGURIDAD Y CALIDAD DE LOS SISTEMAS DE INFORMACION DE LA ENTIDAD PROGRAMADO</t>
  </si>
  <si>
    <t>DOCUMENTOS DE GESTION DE SEGURIDAD Y CALIDAD DE LOS SISTEMAS DE INFORMACION DE LA ENTIDAD ELABORADO</t>
  </si>
  <si>
    <t>DOCUMENTO DE PLANEACIO Y GESTION DE LOS SERVICIOS TECNOLOGICOS ELABORADO</t>
  </si>
  <si>
    <t>DOCUMENTO DE PLANEACIO Y GESTION DE LOS SERVICIOS TECNOLOGICOS ELABORADO/DOCUMENTO DE PLANEACIO Y GESTION DE LOS SERVICIOS TECNOLOGICOS PROGRAMADO</t>
  </si>
  <si>
    <t>2017 X DEFINIR</t>
  </si>
  <si>
    <t xml:space="preserve"> PROCESO DE SOPORTE Y MANTENIMIENTO  ESTABLECIENDO LOS FORMATOS DE SEGUIMIENTO DOCUMENTADO</t>
  </si>
  <si>
    <t>PROCESO DE SOPORTE Y MANTENIMIENTO  ESTABLECIENDO LOS FORMATOS DE SEGUIMIENTO DOCUMENTADO/PROCESO DE SOPORTE Y MANTENIMIENTO  ESTABLECIENDO LOS FORMATOS DE SEGUIMIENTO PROGRAMADO</t>
  </si>
  <si>
    <t>DOCUMENTO DE GESTION DE LA CALIDAD Y SEGURIDAD DE SERVICIOS TECNOLOGICOS ELABORADO</t>
  </si>
  <si>
    <t>DOCUMENTO DE GESTION DE LA CALIDAD Y SEGURIDAD DE SERVICIOS TECNOLOGICOS ELABORADO/DOCUMENTO DE GESTION DE LA CALIDAD Y SEGURIDAD DE SERVICIOS TECNOLOGICOS PROGRAMADO</t>
  </si>
  <si>
    <t>ESTRATEGIA DE CERO PAPEL EN LA ENTIDAD IMPLEMENTADA</t>
  </si>
  <si>
    <t>ESTRATEGIA DE CERO PAPEL EN LA ENTIDAD IMPLEMENTADA/ESTRATEGIA DE CERO PAPEL EN LA ENTIDAD PROGRAMADA</t>
  </si>
  <si>
    <t xml:space="preserve"> PLAN DE REVISION DE PROCESOS Y PROCEDIMIENTOS DOCUMENTADO</t>
  </si>
  <si>
    <t xml:space="preserve"> PLAN DE REVISION DE PROCESOS Y PROCEDIMIENTOS DOCUMENTADO/ PLAN DE REVISION DE PROCESOS Y PROCEDIMIENTOS PROGRAMADO</t>
  </si>
  <si>
    <t xml:space="preserve">2 DOCUMENTOS DE DIAGNOSTICOP DE SEGURIDAD Y PRIVACIDAD REALIZADOS </t>
  </si>
  <si>
    <t>DOCUMENTOS DE DIAGNOSTICOP DE SEGURIDAD Y PRIVACIDAD REALIZADOS /DOCUMENTOS DE DIAGNOSTICOP DE SEGURIDAD Y PRIVACIDAD PROGRAMADOS</t>
  </si>
  <si>
    <t xml:space="preserve"> PLAN DE SEGURIDAD Y PRIVACIDAD DE LA INFORMACION DE LA ENTIDAD CREADO E IMPLEMENTADO</t>
  </si>
  <si>
    <t>PLAN DE SEGURIDAD Y PRIVACIDAD DE LA INFORMACION DE LA ENTIDAD CREADO E IMPLEMENTADO/PLAN DE SEGURIDAD Y PRIVACIDAD DE LA INFORMACION DE LA ENTIDAD PROGRAMADO</t>
  </si>
  <si>
    <t>METODOLOGIA DE GESTION INTEGRAL DE PROYECTOS DE TI DOCUMENTADA E IMPLEMENTADA</t>
  </si>
  <si>
    <t>METODOLOGIA DOCUMENTADA E IMPLEMETADA/METODOLOGIA DE GESTION INTEGRAL DE PROYECTOS DE TI  PROGRAMADA</t>
  </si>
  <si>
    <t>PLAN DE GESTION DE RIESGOS DE SEGURIDAD Y PRIVACIDAD DE LA INFORMACION CREADO E IMPLEMENTADO</t>
  </si>
  <si>
    <t>PLAN DE GESTION DE RIESGOS DE SEGURIDAD Y PRIVACIDAD DE LA INFORMACION CREADO E IMPLEMENTADO/PLAN DE GESTION DE RIESGOS DE SEGURIDAD Y PRIVACIDAD DE LA INFORMACION PROGRAMADO</t>
  </si>
  <si>
    <t>DOCUMENATAR E IMPLEMENTAR UNAESTRATEGIA DE GESTION DE INFORMACION QUE CUMPLA CON LA NORMATIVIDAD CORRESPONDIENTE</t>
  </si>
  <si>
    <t>DEFINIR E IMPLEMENTAR UNA  estrategia de Uso y Apropiación de TI, articulada con la cultura organizacional de la institución</t>
  </si>
  <si>
    <t>* DOCUMENATAR  UNAESTRATEGIA DE GESTION DE INFORMACION QUE CUMPLA CON LA NORMATIVIDAD CORRESPONDIENTE
* establecer acuerdos que garanticen la calidad de la información
*contar con un plan de calidad de los componentes de información que incluya etapas de aseguramiento, control e inspección, medición de indicadores de calidad, actividades preventivas, correctivas y de mejoramiento continuo de la calidad de los componentes.
*definir, implementar y gobernar la Arquitectura de Información, estableciendo métricas e indicadores de seguimiento, gestión y evolución de dicha arquitectura.</t>
  </si>
  <si>
    <t>* crear y mantener actualizado un directorio de los Componentes de información. La institución es responsable de definir el nivel de acceso de este directorio teniendo en cuenta la normatividad asociada.
* publicar los servicios de intercambio de información a través de la Plataforma de Interoperabilidad del Estado colombiano.
* garantizar los mecanismos que permitan el acceso a los servicios de información por parte de los diferentes grupos de interés, contemplando características de accesibilidad, seguridad y usabilidad.</t>
  </si>
  <si>
    <t xml:space="preserve">crear y mantener actualizado un directorio de los Componentes de información. CON UN NIVEL DE ACESO DEFINIDO   teniendo en cuenta la normatividad asociada, UTILIZANDO UN  lenguaje común para el intercambio de información con otras instituciones. </t>
  </si>
  <si>
    <t xml:space="preserve">20. Documentar un plan de consulta a la ciudadanía y toma de decisiones en donde se tenga en cuenta esta información - además debe tener componente de medios electrónicos (consulta por la WEB).
21. ESTABLECER POR MEDIO DE LAS REDES SOCIALES UNA PREGUNTA ACERCA DEL SERVICIO PRESTADO POR LA SPT Y RETROALIMENTARSE DE LA INTERACCION CON LOS USUARIOS INCLUYENDO LOS TEMAS Y PROBLEMATICAS RECURRENTES REPORTADAS POR LOS USUARIOS DENTRO DEL PLAN DE ACCIONES 
</t>
  </si>
  <si>
    <t>LI.GO.O2_Recolección de las necesidades de los procesos</t>
  </si>
  <si>
    <t>* LI.ES.11_Catálogo de servicios de TI_2016</t>
  </si>
  <si>
    <t>LI.ES.13_Indicador de TI_2016</t>
  </si>
  <si>
    <t>DEFINIR una estrategia de Uso y Apropiación de TI, articulada con la cultura organizacional de la institución</t>
  </si>
  <si>
    <t xml:space="preserve"> IMPLEMENTAR UNA  estrategia de Uso y Apropiación de TI, articulada con la cultura organizacional de la institución</t>
  </si>
  <si>
    <t>estrategia de Uso y Apropiación de TI, articulada con la cultura organizacional de la institución definida e implementada</t>
  </si>
  <si>
    <t>estrategia de Uso y Apropiación de TI, articulada con la cultura organizacional de la institución definida e implementada/estrategia de Uso y Apropiación de TI, articulada con la cultura organizacional de la institución formulada</t>
  </si>
  <si>
    <t>* LI.ES.01_INFORME DE IMPACTO DE TI Y % DE IMPLEMENTACION DE GEL EN LA ENTIDAD_2016
* LI.ES.02 _Documento Arquitectura empresarial_2016
* LI.ES.03_Mapa de ruta de arquitectura empresarial_2016
* LI.ES.04_Proceso para evaluar y mantener la arquitectura empresarial_2017
*LI.ES.05_Documento PETI_2016</t>
  </si>
  <si>
    <t>* LI.ES.12_Acuerdos de Niveles de Servicio_2017
* LI.ES.12_Medición Acuerdos de niveles de servicio_2017
* LI.ES.12_Evaluación de resultados de TI_2016</t>
  </si>
  <si>
    <t>UN DOCUEMNTO DEL PLAN DE SEGUIMIENTO Y DESEMPEÑO DEL MPSI CON SUS RESPECTIVOS FORMATOS DE SEGUIMIENTO</t>
  </si>
  <si>
    <t xml:space="preserve"> DOCUEMNTO DEL PLAN DE SEGUIMIENTO Y DESEMPEÑO DEL MPSI CON SUS RESPECTIVOS FORMATOS DE SEGUIMIENTO ELABORADO/ DOCUEMNTO DEL PLAN DE SEGUIMIENTO Y DESEMPEÑO DEL MPSI CON SUS RESPECTIVOS FORMATOS DE SEGUIMIENTO PROGRAMADO</t>
  </si>
  <si>
    <t>1. Realizar un documento del diagnóstico de seguridad y privacidad de la
información (que contenga IPV4/IPV6)_2016
2. Documento de registro de activos de información - incluyendo activos críticos_2017</t>
  </si>
  <si>
    <t>LI.ES.02_Documento Arquitectura empresarial_2016
LI.ES.06_Conformación de políticas y estándares para la gestión y gobernabilidad de TI_2016
LI.ES.08_Actas comité de arquitectura empresarial_2016
LI.GO.01_
*Estructura del Gobierno TI_2017
* Procesos de Gobierno TI_2017
* Estructura organizacional de TI_2017
* Estructuras de decisiones de TI_2017
LI.GO.04_
* Macro Proceso de gestión de TI_2016
* Proceso de gestión de TI_2017
LI.GO.09_
* Documento componentes TI_2016
* Alcance de los componentes de TI_2016
LI.SIS 22_
* Lista de chequeo seguridad y privacidad de los sistemas de información_2016
* Lista de chequeo de seguridad y privacidad, diligenciada para cada sistema de información_2016</t>
  </si>
  <si>
    <t xml:space="preserve">* LI.ES.06_Conformación de políticas y estándares para la gestión y gobernabilidad de TI_2016 infotic
</t>
  </si>
  <si>
    <t xml:space="preserve">* LI.ES.08_Actas comité de arquitectura empresarial_2016
* LI.ES.09
_Proceso de gestión de proyectos_2016
</t>
  </si>
  <si>
    <t xml:space="preserve">* LI.ES.10_Caso de negocio_2016 andre
</t>
  </si>
  <si>
    <t xml:space="preserve">* LI.GO.04_Macro Proceso de gestión de TI_2016
* LI.GO.04_Proceso de gestión de TI_2017
</t>
  </si>
  <si>
    <t>* LI.GO.05_Capacidades de proceso_2017
* LI.GO.05_Capacidades de talento humano_2016
* LI.GO.05_Capacidades de recursos_2016_andre</t>
  </si>
  <si>
    <t>* LI.GO.06_Arquitectura de Referencia_2016
* LI.GO.07_Criterios de selección_2016
* LI.GO.07_Proceso de adquisición de TI_2016
* LI.GO.08_Caso de negocio_2016</t>
  </si>
  <si>
    <t>* LI.GO.09_Documento componentes TI_2016
* LI.GO.09_Alcance de los componentes de TI_2017
* LI.GO.10_Proceso de gestión de proyectos_2016
* LI.GO.11_Tablero de control de TI_2016
* LI.GO.11_Indicador de TI_2016</t>
  </si>
  <si>
    <t>* LI.GO.12_Acuerdos de Niveles de Servicio_2017
* LI.GO.12_Medición de los Acuerdos de Niveles de Servicio_2017
* LI.GO.12_Evaluación de resultados TI_2016
* LI.GO.13_Proceso de mejora continua de TI_2016</t>
  </si>
  <si>
    <r>
      <t>LI.INF.01_
*Acta de designación del responsable de gestión de información_2016 oficial de seguridad
*Estrategia de gestión de información_2016
*Portafolio de proyectos de gestión de información_2016
*
LI.INF.02_
* Plan de calidad_2016
* Reporte de calidad_2016
LI.INF.03_
*Documento de identificación de datos maestros e información_2016
* Documento de análisis de datos maestros_2016
* Documento de perfilamiento de datos maestros, información y función pública_2016
*Documento de gobernabilidad de información_2016
LI.INF.04_
*Política de manejo de documentos electrónicos_</t>
    </r>
    <r>
      <rPr>
        <sz val="9"/>
        <color rgb="FFFF0000"/>
        <rFont val="Calibri"/>
        <family val="2"/>
        <scheme val="minor"/>
      </rPr>
      <t>2016 urgente</t>
    </r>
    <r>
      <rPr>
        <sz val="9"/>
        <color theme="1"/>
        <rFont val="Calibri"/>
        <family val="2"/>
        <scheme val="minor"/>
      </rPr>
      <t xml:space="preserve">
*
LI.INF.05_
*Inventario de datos georeferenciados_2016 cemat
* Matriz de cumplimiento de la normatividad, estándares de la Infraestructura Colombiana de Datos Espaciales (ICDE), lineamientos de política de información geográfica y demás  instrumentos vigentes que rijan la información geográfica según el Comité Técnico de Normalización_2016</t>
    </r>
  </si>
  <si>
    <r>
      <t xml:space="preserve">
</t>
    </r>
    <r>
      <rPr>
        <sz val="9"/>
        <color rgb="FFFF0000"/>
        <rFont val="Calibri"/>
        <family val="2"/>
        <scheme val="minor"/>
      </rPr>
      <t xml:space="preserve">LI.INF.06_Mapa de intercambio de información_2016
LI.INF.08_Mapa de intercambio de información
LI.INF.07_Directorio de componentes de información_2016
LI.INF.09_Matriz de canales de acceso por componente de información_2016
</t>
    </r>
  </si>
  <si>
    <t>LI.INF.13_Hallazgo_2016</t>
  </si>
  <si>
    <t xml:space="preserve">LI.INF.14_Matriz de cumplimiento de las políticas y procedimientos de protección de información_2016
LI.INF.14_Directorio de Metadatos_2016
</t>
  </si>
  <si>
    <t>LI.INF.15_Mecanismos de trazabilidad y auditoría_2016
LI.INF.15_Lista de chequeo de auditoría y trazabilidad diligenciada para cada componente de información_2016</t>
  </si>
  <si>
    <t>LI.SIS.07_
* Guía de estilo única para los sistemas de información_2016
* Lista de chequeo de la guía de estilo de los sistemas de información_2017
* Lista de chequeo de la guía de estilo diligenciada para cada sistema de información_2017</t>
  </si>
  <si>
    <t xml:space="preserve">LI.SIS.09_
* Lista de chequeo de interoperabilidad_2017
* Lista de chequeo de interoperabilidad diligenciada para cada sistema de información_2017
</t>
  </si>
  <si>
    <t>LI.SIS.10_
* Metodología para la administración de requerimientos_2017
* Documento de especificación funcional_2017
* Documento de especificaciones no funcionales_2017</t>
  </si>
  <si>
    <t>LI.SIS.12_Metodología para la administración de requerimientos_2017
LI.SIS.12_Documento de especificación funcional_2017
LI.SIS.12_Documento de especificaciones no funcionales_2017
LI.SIS.13 _Repositorio de código fuente_2017
LI.SIS.13 _Servidor de integración continua_2016
LI.SIS.13 _Políticas y procedimientos de integración continua_2017
LI.SIS.14_Plan de pruebas funcionales y no funcionales_2016
LI.SIS.14_Casos de prueba_2016
LI.SIS.14_Estimación de ejecución de pruebas_2016
LI.SIS.14_Informe de pruebas funcionales y no funcionales_2016
LI.SIS.15 _Plan de capacitación_2016
LI.SIS.15 _Listas de asistencia a las capacitaciones_2016
LI.SIS.15 _Evaluación por parte de los usuarios de la capacitaciones recibidas_2016
LI.SIS.16_Manual de usuario_2016
LI.SIS.16_Manual técnico_2016
LI.SIS.17_Procedimiento de cambios_2017
LI.SIS.17_Formato de cambios_2017</t>
  </si>
  <si>
    <r>
      <rPr>
        <sz val="9"/>
        <color rgb="FFFF0000"/>
        <rFont val="Calibri"/>
        <family val="2"/>
        <scheme val="minor"/>
      </rPr>
      <t>LI.ES.01_Impacto TI_2016</t>
    </r>
    <r>
      <rPr>
        <sz val="9"/>
        <color theme="1"/>
        <rFont val="Calibri"/>
        <family val="2"/>
        <scheme val="minor"/>
      </rPr>
      <t xml:space="preserve">
LI.ES.02_Documento Arquitectura empresarial_2016
LI.GO.01_
*Estructura del Gobierno TI_2017
* Procesos de Gobierno TI_2017
* Estructura organizacional de TI_2016
* Estructuras de decisiones de TI_2017
LI.GO.04LI.GO.04_
* Macro Proceso de gestión de TI_2016
* Proceso de gestión de TI_2017
LI.ST.14_Análisis de vulnerabilidades_2016</t>
    </r>
  </si>
  <si>
    <t>DOCUMENATAR E IMPLEMENTAR UNA ESTRATEGIA DE GESTION DE INFORMACION QUE CUMPLA CON LA NORMATIVIDAD CORRESPONDIENTE</t>
  </si>
  <si>
    <t>ESTRATEGIA DE GESTION DE INFORMACION QUE CUMPLA CON LA NORMATIVIDAD CORRESPONDIENTE documentada e implementada</t>
  </si>
  <si>
    <t>ESTRATEGIA DE GESTION DE INFORMACION QUE CUMPLA CON LA NORMATIVIDAD CORRESPONDIENTE documentada e implementada/ESTRATEGIA DE GESTION DE INFORMACION QUE CUMPLA CON LA NORMATIVIDAD CORRESPONDIENTE programada</t>
  </si>
  <si>
    <t>directorio de los Componentes de información. CON UN NIVEL DE ACESO DEFINIDO   teniendo en cuenta la normatividad asociada, UTILIZANDO UN  lenguaje común para el intercambio de información con otras instituciones. Creado y actualizado</t>
  </si>
  <si>
    <t>directorio de los Componentes de información. CON UN NIVEL DE ACESO DEFINIDO   teniendo en cuenta la normatividad asociada, UTILIZANDO UN  lenguaje común para el intercambio de información con otras instituciones. Creado y actualizado/directorio de los Componentes de información. CON UN NIVEL DE ACESO DEFINIDO   teniendo en cuenta la normatividad asociada, UTILIZANDO UN  lenguaje común para el intercambio de información con otras instituciones programado</t>
  </si>
  <si>
    <t>% DE AVANCE TIC GESTION</t>
  </si>
  <si>
    <t>TIC SEGURIDAD</t>
  </si>
  <si>
    <t>Crear un 0.50  del documento de gestión del ciclo de vida de los sistemas de
información (debe contener verificación y seguimiento de las diferentes etapas
del ciclo)</t>
  </si>
  <si>
    <t>Crear un  documento de gestión del ciclo de vida de los sistemas de
información (debe contener verificación y seguimiento de las diferentes etapas
del ciclo)</t>
  </si>
  <si>
    <t>LI.INF.15_
* Plan de capacitación_2016
* Listas de asistencia a las capacitaciones_2016
* Evaluación por parte de los usuarios de la capacitaciones recibidas_2017
LI.SIS 22_
* Lista de chequeo seguridad y privacidad de los sistemas de información_2016
* Lista de chequeo de seguridad y privacidad, diligenciada para cada sistema de información_2016</t>
  </si>
  <si>
    <t>NOMBRE DEL INDICADOR</t>
  </si>
  <si>
    <t>frecuencia</t>
  </si>
  <si>
    <t>origen de los datos</t>
  </si>
  <si>
    <r>
      <rPr>
        <sz val="9"/>
        <color rgb="FFFF0000"/>
        <rFont val="Calibri"/>
        <family val="2"/>
        <scheme val="minor"/>
      </rPr>
      <t>LI.ES.13_
* Tablero de control de TI_2016
*Indicador de TI_2016 raul</t>
    </r>
    <r>
      <rPr>
        <sz val="9"/>
        <color theme="1"/>
        <rFont val="Calibri"/>
        <family val="2"/>
        <scheme val="minor"/>
      </rPr>
      <t xml:space="preserve">
LI.GO.03_Inventario de interfaces o servicios en la arquitectura actual_2016_ modelamiento AE aleja
LI.GO.12_
*Acuerdos de Niveles de Servicio_2016
*Medición de los Acuerdos de Niveles de Servicio_2016
*Evaluación de resultados TI_2016_carolina
</t>
    </r>
  </si>
  <si>
    <t>ELABORAR UN DEL DOCUEMNTO DEL PLAN DE SEGUIMIENTO Y DESEMPEÑO DEL MPSI CON SUS RESPECTIVOS FORMATOS DE SEGUIMIENTO</t>
  </si>
  <si>
    <t>* LI.ES.07_ Plan de comunicaciones de la estrategia de TI_2016_oficina de comunicaciones</t>
  </si>
  <si>
    <r>
      <t>LI.SIS.01_Vista de primer nivel de los sistemas de información de la arquitectura actual_2016
LI.SIS.01_Vistas de segundo nivel de los sistemas de información en la arquitectura actual_2016
LI.SIS.01_Inventario de interfaces o servicios en la arquitectura actual_2016
LI.SIS.01_Diagrama de interoperabilidad con otras entidades para sistemas de información en la arquitectura actual_2016
LI.SIS.01_Vista de primer nivel de los sistemas de información de la arquitectura objetivo</t>
    </r>
    <r>
      <rPr>
        <sz val="9"/>
        <color rgb="FFFF0000"/>
        <rFont val="Calibri"/>
        <family val="2"/>
        <scheme val="minor"/>
      </rPr>
      <t>_2016</t>
    </r>
    <r>
      <rPr>
        <sz val="9"/>
        <color theme="1"/>
        <rFont val="Calibri"/>
        <family val="2"/>
        <scheme val="minor"/>
      </rPr>
      <t xml:space="preserve">
LI.SIS.01_Inventario de interfaces o servicios en la arquitectura objetivo</t>
    </r>
    <r>
      <rPr>
        <sz val="9"/>
        <color rgb="FFFF0000"/>
        <rFont val="Calibri"/>
        <family val="2"/>
        <scheme val="minor"/>
      </rPr>
      <t>_2016</t>
    </r>
    <r>
      <rPr>
        <sz val="9"/>
        <color theme="1"/>
        <rFont val="Calibri"/>
        <family val="2"/>
        <scheme val="minor"/>
      </rPr>
      <t xml:space="preserve">
LI.SIS.01_Diagrama de interoperabilidad con otras entidades para sistemas de información en la arquitectura objetivo</t>
    </r>
    <r>
      <rPr>
        <sz val="9"/>
        <color rgb="FFFF0000"/>
        <rFont val="Calibri"/>
        <family val="2"/>
        <scheme val="minor"/>
      </rPr>
      <t>_2016</t>
    </r>
    <r>
      <rPr>
        <sz val="9"/>
        <color theme="1"/>
        <rFont val="Calibri"/>
        <family val="2"/>
        <scheme val="minor"/>
      </rPr>
      <t xml:space="preserve">
LI.SIS.01_Documento de estándares de implementación de sistemas de información para la arquitectura objetivo</t>
    </r>
    <r>
      <rPr>
        <sz val="9"/>
        <rFont val="Calibri"/>
        <family val="2"/>
        <scheme val="minor"/>
      </rPr>
      <t>_2016</t>
    </r>
    <r>
      <rPr>
        <sz val="9"/>
        <color theme="1"/>
        <rFont val="Calibri"/>
        <family val="2"/>
        <scheme val="minor"/>
      </rPr>
      <t xml:space="preserve">
LI.SIS.01_Análisis de brecha entre la arquitectura actual y la arquitectura objetivo_2016
LI.SIS.01_Portafolio de proyectos de sistemas de información_2016
LI.SIS.02_Directorio de sistemas de información y servicios_2016
LI.SIS.02_Directorio detallado de sistemas de información_2016
LI.SIS.03_Vista de despliegue físico_2016
LI.SIS.03_Diagrama de redes_2016
LI.SIS.03_Vista de interoperabilidad_2017
LI.SIS.03_Guía de estilo y usabilidad_2017
LI.SIS.03_Estándares de codificación de lenguajes de programación_2016
LI.SIS.03_Estándares de bases de datos_2016
LI.SIS.03_Patrones de diseño_2016
LI.SIS.03_Frameworks y estándares_2016
LI.SIS.04_Documento de arquitectura de solución_2017
LI.SIS.04_Diagrama de casos de uso_2017
LI.SIS.04_Vista de componentes o módulos del sistema de información_2016
LI.SIS.04_Diagramas de secuencia_2017
LI.SIS.04_Modelo de datos_2017
LI.SIS.04_Diccionario de datos_2017
LI.SIS.04_Vista de despliegue físico_2017
LI.SIS.04_Diagrama de red_2017
LI.SIS.04_Vista de despliegue lógico – Diagrama de despliegue lógico_2017
LI.SIS.04_Vista de despliegue lógico – Diagrama de servicios transversales y de seguridad_2017
LI.SIS.04_Vista de interoperabilidad_2017
LI.SIS.04_Documento de estándares de implementación del sistema de información_2016
LI.SIS.04_Especificación del prototipo funcional de la arquitectura de solución_2016
LI.SIS.04_Prototipo funcional de la arquitectura de solución</t>
    </r>
  </si>
  <si>
    <t xml:space="preserve">LI.SIS.08_
* Lista de chequeo apertura de datos_2016
* Lista de chequeo apertura de datos diligenciada para cada sistema de información__2016
</t>
  </si>
  <si>
    <t xml:space="preserve">LI.SIS.18_
* Procedimiento de cambios_2017
* Formato de cambios_2017
</t>
  </si>
  <si>
    <t>LI.SIS.19_
* Requisitos del servicio_2016
* ANS_2016</t>
  </si>
  <si>
    <t>LI.ST.01_Directorio de Servicios Tecnológicos_2016</t>
  </si>
  <si>
    <t xml:space="preserve">LI.ST.02_
* Elementos para el intercambio de información_2016
* Plan de gestión de servicios de TI_2016
</t>
  </si>
  <si>
    <t xml:space="preserve">18. Crear un documento con la arquitectura de servicios tecnológicos. _2016
19. Crear un documento con el plan de gestión de servicios tecnológicos que
incluya los mecanismos de monitoreo de continuidad y disponibilidad de los
servicios tecnológicos.
20.  Documentar plan de disposición de los residuos tecnológicos </t>
  </si>
  <si>
    <t>LI.ST.03_
* Gestión de la capacidad_2017
* Gestión de la continuidad_2017
* Gestión de la disponibilidad_2017
* Gestión de seguridad_2017</t>
  </si>
  <si>
    <t>LI.ST.08 _Plan de gestión de niveles de servicio_2016
LI.ST.10_Planes de mantenimiento_2016
LI.ST.09_Mesa de servicio_2016</t>
  </si>
  <si>
    <t>LI.ST.11 _Control de consumo de los recursos compartidos
por Servicios tecnológicos_2016
LI.ST.12_ Gestión preventiva de los Servicios tecnológicos_2017
LI.ST.13 _Gestión de la calidad y la seguridad de los Servicios Tecnológico_2017
LI.ST.15_Monitoreo de seguridad de infraestructura tecnológica_2017
LI.ST.14_Análisis de vulnerabilidades_2017</t>
  </si>
  <si>
    <t xml:space="preserve">LI.UA.02_Matriz de grupos de interés_2016
LI.UA.01_Estrategia de Uso y Apropiación_2017
LI.UA.05_Plan de formación_2017
LI.UA.04_Esquema de incentivos_2017
</t>
  </si>
  <si>
    <t xml:space="preserve">LI.ES.01_Impacto TI_2016
LI.ES.02_Documento Arquitectura empresarial_2016
LI.ES.03_Mapa de ruta de arquitectura empresarial_2016
LI.ES.08_Actas comité de arquitectura empresarial_2016
LI.GO.02_Recolección de las necesidades de los procesos_2016
LI.GO.05_
*Capacidades de proceso_2017
*Capacidades de talento humano_2016
*Capacidades de recursos_2016
</t>
  </si>
  <si>
    <t>mensual</t>
  </si>
  <si>
    <t>porcentaje de avance</t>
  </si>
  <si>
    <t>DESCRIPCION DEL INDICADOR</t>
  </si>
  <si>
    <t>seguimiento al cumplimiento de las actividades establecidas en el plan de accion GEL  de la entidad</t>
  </si>
  <si>
    <t>INDICADOR DE TI</t>
  </si>
  <si>
    <t>ESPERADO 2016</t>
  </si>
  <si>
    <t>TIC GA</t>
  </si>
  <si>
    <t>%  avance ponderado de los componentes de la estrategia gel  implementada en la entidad</t>
  </si>
  <si>
    <t>estrategia GEL implementada en la entidad</t>
  </si>
  <si>
    <t>ponderacion componente</t>
  </si>
  <si>
    <t>ACUMULADO 2016</t>
  </si>
  <si>
    <t>total avance 2016</t>
  </si>
  <si>
    <t>componente GEL</t>
  </si>
  <si>
    <t>TOTAL AVANCE INDICADOR</t>
  </si>
  <si>
    <t xml:space="preserve"> Crear e implementar un plan de Innovación abierta</t>
  </si>
  <si>
    <t>DISPONER Y MANTENER UN ESPACIO EN LA PAGINA DE LA SPT QUE CONTENGA INFORMACION SOBRE CONVOCATORIAS Y SU RESPECTIVO CALENDARIO</t>
  </si>
  <si>
    <t xml:space="preserve">1. Construir la Matriz de grupos de interés
2.  Documentar metodología para caracterizar usuarios SPT.
3. Caracterizar usuarios SPT. </t>
  </si>
  <si>
    <t>4. Definir un plan de promoción de trámites y servicios en línea.2017</t>
  </si>
  <si>
    <t xml:space="preserve">1. Acuerdos de Niveles de Servicio
2. Medición Acuerdos de niveles de servicio
3. Tablero de control de 
4. Indicador de TI
5. Evaluación del nivel de adopción de TI
INCLUIR DENTRO DE LA encuesta que maneja Atención al Ciudadano
6 Definir un plan para evaluar la satisfacción del usuario frente a trámites y otros procedimientos administrativos. Se podría hacer complementando la encuesta que maneja Atención al Ciudadano
</t>
  </si>
  <si>
    <t xml:space="preserve">6. Contar con un formulario en la página WEB de quejas y reclamos funcional a través de dispositivos móviles </t>
  </si>
  <si>
    <t xml:space="preserve">1. Mapa de intercambio de información
2. Repositorio de Datos_2016
3.  Directorio de Metadatos
4.  Mecanismos de trazabilidad y auditoría
5.  Lista de chequeo de auditoría y trazabilidad diligenciada para cada componente de informació
6.  Vista de primer nivel de los sistemas de información de la arquitectura actual
7. Vistas de segundo nivel de los sistemas de información en la arquitectura actual
8.  Inventario de interfaces o servicios en la arquitectura actual
9. Diagrama de interoperabilidad con otras entidades para sistemas de información en la arquitectura actual
10.  Mecanismos de trazabilidad y auditoría
11.  Lista de chequeo de auditoría y trazabilidad diligenciada para cada sistema de información
12. Crear un sistema integrado para PQRS 
Realizar un inventario de certificaciones y constancias a ser virtualizadas 
13. Generar un plan de implementación de certificaciones y constancias a ser virtualizadas
</t>
  </si>
  <si>
    <t>1. Política de manejo de documentos electrónicos
2. Directorio de Metadatos
3. Repositorio de código fuente
4. Servidor de integración continua
5. Mecanismos de trazabilidad y auditoría
6.  Lista de chequeo de auditoría y trazabilidad diligenciada para cada sistema de información
7. plan de virtualización de certificaciones y constancias</t>
  </si>
  <si>
    <t>1. INFORME DE IMPACTO DE TI Y % DE IMPLEMENTACION DE GEL EN LA ENTIDAD
2.  Documento Arquitectura empresarial
3.  _Mapa de ruta de arquitectura empresarial
4. Documento PETI
5. Documentar diagnóstico del entorno de TI  dentro del PETI</t>
  </si>
  <si>
    <t xml:space="preserve">1._Evaluación de resultados de TI
2. LI.ES.13_Indicador de TI_2016
3. Crear un documento de gestión (seguimiento, control y mejora continua) para
prestar los servicios incluidos en el catálogo de servicios 
5. Crear un documento de Arquitectura Empresarial 
</t>
  </si>
  <si>
    <t xml:space="preserve">1. Documento componentes TI
2. Proceso de gestión de proyectos
3. Tablero de control de TI
4. Indicador de TI
5. Documentar e implementar una metodología de gestión integral de proyectos de TI. </t>
  </si>
  <si>
    <t xml:space="preserve">1. Evaluación de resultados TI
2. Proceso de mejora continua de TI
3. Documentar la gestión de proveedores en donde se contemple entre otros la transferencia de conocimiento.
</t>
  </si>
  <si>
    <t xml:space="preserve">Contar con mecanismos y gestión de cambios en los sistemas de información
(Soporte) </t>
  </si>
  <si>
    <t>1. Crear un documento de gestión de seguridad y calidad de los sistemas de
información. (Debe contener los temas de trazabilidad de los sistemas de
información)</t>
  </si>
  <si>
    <t xml:space="preserve">1. Establecer formatos de
seguimiento. 
2. Documentar proceso de soporte y mantenimiento. </t>
  </si>
  <si>
    <t>1. Crear un documento de gestión de la calidad y seguridad de servicios
tecnológicos.</t>
  </si>
  <si>
    <t>1.  DEFINIR UNA estrategia de Uso y Apropiación de TI, articulada con la cultura organizacional de la institución</t>
  </si>
  <si>
    <t>1.  Documentar estrategia cero papel.</t>
  </si>
  <si>
    <t>23.  Documentar estrategia cero papel._2016
24.  Implementar estrategia cero papel</t>
  </si>
  <si>
    <t>1* DOCUMENATAR  UNAESTRATEGIA DE GESTION DE INFORMACION QUE CUMPLA CON LA NORMATIVIDAD CORRESPONDIENTE
2* establecer acuerdos que garanticen la calidad de la información
3*contar con un plan de calidad de los componentes de información que incluya etapas de aseguramiento, control e inspección, medición de indicadores de calidad, actividades preventivas, correctivas y de mejoramiento continuo de la calidad de los componentes.
4*definir, implementar y gobernar la Arquitectura de Información, estableciendo métricas e indicadores de seguimiento, gestión y evolución de dicha arquitectura.</t>
  </si>
  <si>
    <t>1* crear y mantener actualizado un directorio de los Componentes de información. La institución es responsable de definir el nivel de acceso de este directorio teniendo en cuenta la normatividad asociada.
2* publicar los servicios de intercambio de información a través de la Plataforma de Interoperabilidad del Estado colombiano.
3* garantizar los mecanismos que permitan el acceso a los servicios de información por parte de los diferentes grupos de interés, contemplando características de accesibilidad, seguridad y usabilidad.</t>
  </si>
  <si>
    <t xml:space="preserve">1. Hallazgo_2016
2. Matriz de cumplimiento de las políticas y procedimientos de protección de información_2016
3. Directorio de Metadatos_2016
4. Mecanismos de trazabilidad y auditoría_2016
5. Lista de chequeo de auditoría y trazabilidad diligenciada para cada componente de información_2016
6.  Definir un plan de aseguramiento, control, inspección y mejoramiento de la 
calidad de los componentes de información
</t>
  </si>
  <si>
    <t xml:space="preserve">1.  Crear un documento de políticas para adquisición y/o desarrollo de sistemas de información (debe contener tratamiento de derechos de autor, lineamientos de usabilidad y estilo definidas por Mintic, generación de datos abiertos)
1. Vista de primer nivel de los sistemas de información de la arquitectura actual_2016
2. Vistas de segundo nivel de los sistemas de información en la arquitectura actual_2016
3. Inventario de interfaces o servicios en la arquitectura actual_2016
4. Diagrama de interoperabilidad con otras entidades para sistemas de información en la arquitectura actual_2016
5. Vista de primer nivel de los sistemas de información de la arquitectura objetivo_2016
6. _Inventario de interfaces o servicios en la arquitectura objetivo_2016
7. Diagrama de interoperabilidad con otras entidades para sistemas de información en la arquitectura objetivo_2016
8. Documento de estándares de implementación de sistemas de información para la arquitectura objetivo_2016
9. _Análisis de brecha entre la arquitectura actual y la arquitectura objetivo_2016
10.  Portafolio de proyectos de sistemas de información_2016
11. _Directorio de sistemas de información y servicios_2016
12. Directorio detallado de sistemas de información_2016
13. Vista de despliegue físico_2016
14. Estándares de codificación de lenguajes de programación_2016
15. _Estándares de bases de datos_2016
16. _Patrones de diseño_2016
17. Frameworks y estándares_2016
18. Vista de componentes o módulos del sistema de información_2016
19. Documento de estándares de implementación del sistema de información_2016
20. Especificación del prototipo funcional de la arquitectura de solución_2016
</t>
  </si>
  <si>
    <t>1. Impacto TI
2. Documento Arquitectura empresarial
3. Estructura organizacional de TI
4. Macro Proceso de gestión de TI
5. Análisis de vulnerabilidades_2016
6. Realizar un documento del diagnóstico de seguridad y privacidad de la
información (que contenga IPV4/IPV6)_2016</t>
  </si>
  <si>
    <t xml:space="preserve">1. elaborar un listado de temas a convocar
2. Documentar foros y sensibilizaciones que permitan la participacion de la ciudadania
3. crear links de convocatorias en la pagina web
4. crear y documentar campañas con Twitteros en temas que promueban la participacion
5. contar con una base de datos de ciudadano, grupos de interes y usuarios 
</t>
  </si>
  <si>
    <t xml:space="preserve">
1. Lista de chequeo apertura de datos
2. Lista de chequeo apertura de datos diligenciada para cada sistema de información
3. Documento de identificación de datos maestros e información
4. Directorio de componentes de información
5. socializar mediante un aviso en la pagina web  la disponibilidad de datos abiertos
6. realizar seguimiento al uso de los conjuntos de datos pùblicados</t>
  </si>
  <si>
    <t>1. Crear un documento con la arquitectura de servicios tecnológicos. _2016
2. publicar los 'servicios de intercambio de información' en el Directorio de Servicios de Intercambio de Información del Portal del SI Virtual
3. implementar servicios de intercambio de información' automatizados y documentados de acuerdo con el Marco de Interoperabilidad de Gobierno en Línea</t>
  </si>
  <si>
    <t xml:space="preserve">1.  LI.ES.08_Actas comité de arquitectura empresarial
2. Proceso de gestión de proyectos
3. Caso de negocio
4. catálogo (inventario) actualizado de la infraestructura tecnológica de la entidad
</t>
  </si>
  <si>
    <t>1. Macro Proceso de gestión de TI
2. Capacidades de talento humano
3. Capacidades de recursos
4. Arquitectura de Referencia
5. Criterios de selección
6. Proceso de adquisición de TI
7.  Caso de negocio
8. Politica documentada
9. implementar una metodología de evaluación de alternativas de solución y/o tendencias  tecnológicas para la adquisición de servicios tecnológicos</t>
  </si>
  <si>
    <t xml:space="preserve">* Tablero de control de TI_2016
*Indicador de TI_2016 raul
LI.GO.03_Inventario de interfaces o servicios en la arquitectura actual_2016_ modelamiento AE aleja
LI.GO.12_
*Acuerdos de Niveles de Servicio_2016
*Medición de los Acuerdos de Niveles de Servicio_2016
*Evaluación de resultados TI_2016
formatos de seguimiento al plan de tratamiento de incidentes
</t>
  </si>
  <si>
    <t>1. Plan de capacitación
2. Listas de asistencia a las capacitaciones
3. Evaluación por parte de los usuarios de la capacitaciones recibidas
4. Lista de chequeo seguridad y privacidad de los sistemas de información
5. Lista de chequeo de seguridad y privacidad, diligenciada para cada sistema de información
6.  Crear documentos soporte de la implementación de controles físicos y lógicos
planeados dentro del plan de implementación del MSPI. 
7. Crear un documento con el plan de continuidad de negocio</t>
  </si>
  <si>
    <r>
      <t>1. Documentar un plan de revisión de procesos y procedimientos</t>
    </r>
    <r>
      <rPr>
        <sz val="9"/>
        <color rgb="FFFF0000"/>
        <rFont val="Calibri"/>
        <family val="2"/>
        <scheme val="minor"/>
      </rPr>
      <t xml:space="preserve"> (FALTA APROBACION DE LOS PROCESOS DE TI RAUL_URIAS)
2. implementar la modalidad de teletrabajo en la entidad de acuerdo con la norma facilitando todas las herramientas que sean necesarias y requeridad por el teletrabajador_2017
3. Elaborar el programa de bienestar con base en el diagnóstico de
necesidades.</t>
    </r>
  </si>
  <si>
    <t xml:space="preserve">1. Plan de comunicaciones de la estrategia de TI PETI
2.  Matriz de cumplimiento de las políticas y procedimientos de protección de información
3. Directorio de Metadatos
4. crear un espacio en la pagina web que contenga informacion sobre convocatorias y calendario
5. Incluir el tema de participación ciudadana en el Plan Institucional de
Capacitación
</t>
  </si>
  <si>
    <t xml:space="preserve">1. Servidor de integración continua_2016
2. Plan de pruebas funcionales y no funcionales_2016
3. Casos de prueba_2016
4. Estimación de ejecución de pruebas_2016
5. Informe de pruebas funcionales y no funcionales_2016
6. Plan de capacitación que incluya temas de participacion ciudadana y  sostenibilidad ambiental_2016
7. Listas de asistencia a las capacitaciones_2016
8. Evaluación por parte de los usuarios de la capacitaciones recibidas_2016
9. Manual de usuario_2016
10. Manual técnico_2016
</t>
  </si>
  <si>
    <t>ELABORAR E IMPLEMENTAR UN PROGRAMA DE GESTION DOCUMENTAL</t>
  </si>
  <si>
    <t>* elaborar un Programa de Gestión Documental
* elaborar un Programa de Gestión Documental (documentos electronicos)</t>
  </si>
  <si>
    <t>1. implementar actividades de eliminación
documental y técnicas de microfilmación o digitalización,
atendiendo la reglamentación existente_2017
2. identificaron acciones de mejora a
partir del seguimiento al cumplimiento del Plan Anticorrupción
y de Atención al Ciudadano._2017
3. establecer criterios
significativos para priorizar los trámites que van a ser objeto de
racionalización
4. realizar un proceso de medición de satisfacción de los usuarios frente a
todos los trámites y/u otros procedimientos administrativos, por
medios electrónicos.</t>
  </si>
  <si>
    <t>* elaborar un plan de participacion electronica
* CREAR POR MEDIO DE LA PAGINA WEB Y DE LOS DIFERENTES CANALES ELECTRONICOS MODULOS PARA LA PARTICIPACION ACTIVA DE LA COMUNIDAD EN LOS DIFERENTES TEMAS DE LA ENTIDAD</t>
  </si>
  <si>
    <t>ELABORARE IMPLEMENTAR UN PLAN DE PARTICIPACION ELECTRONICA</t>
  </si>
  <si>
    <t>ELABORAR E IMPLEMENTAR UN PLAN DE PARTICIPACION ELECTRONICA</t>
  </si>
  <si>
    <t xml:space="preserve">1. Plan de comunicaciones de la estrategia de TI PETI
2. Directorio de Metadatos
3. Gestión de la continuidad_2016
4. Mesa de servicio
5. Matriz de cumplimiento de las políticas y procedimientos de protección de información
6.  Directorio de Metadatos
7. Documentar un plan de consulta a la ciudadanía y toma de decisiones en donde se tenga en cuenta esta información - además debe tener componente de medios electrónicos (consulta por la WEB).
8. ESTABLECER POR MEDIO DE LAS REDES SOCIALES UNA PREGUNTA ACERCA DEL SERVICIO PRESTADO POR LA SPT Y RETROALIMENTARSE DE LA INTERACCION CON LOS USUARIOS INCLUYENDO LOS TEMAS Y PROBLEMATICAS RECURRENTES REPORTADAS POR LOS USUARIOS DENTRO DEL PLAN DE ACCIONES 
</t>
  </si>
  <si>
    <t>1. Conformación de políticas y estándares para la gestión y gobernabilidad de TI_
2.  Plan de comunicaciones de la estrategia de TI
3.Documento PETI elaborado y publicado</t>
  </si>
  <si>
    <t>1. Documento Arquitectura empresarial
2. Conformación de políticas y estándares para la gestión y gobernabilidad de 
3. Actas comité de arquitectura empresarial
4. Macro Proceso de gestión de TI
5. Documento componentes TI
6. Alcance de los componentes de TI
7.  Lista de chequeo seguridad y privacidad de los sistemas de información
8. Lista de chequeo de seguridad y privacidad, diligenciada para cada sistema de información
9.  Crear el documento del plan de implementación del Modelo de Seguridad y
Privacidad de la Información MSPI.</t>
  </si>
  <si>
    <t>PLAN DE PARTICIPACION ELECTRONICA ELABORADO</t>
  </si>
  <si>
    <t>PLAN DE PARTICIPACION ELECTRONICA ELABORADO/PLAN DE PARTICIPACION ELECTRONICA PROGRAMADO</t>
  </si>
  <si>
    <t>1. Construir una guía de estilo y usabilidad única, que establezca los principios para el estilo de los componentes de presentación, estructura para la visualización de la información y procesos de navegación entre pantallas, entre otros._2017</t>
  </si>
  <si>
    <t>1. Definir un plan de promoción de trámites y servicios en línea.2017</t>
  </si>
  <si>
    <t>1. Contar con trámites y servicios en línea 
2. Documentar un plan de virtualización de trámites.
3. Documentar plan para virtualización de otros procedimientos administrativos.
4. Virtualizar otros procedimientos administrativos
Peticiones, quejas y reclamos atendido por medios electrónicos 
5. Generar un plan de autenticación electrónica centralizado
Implementar el plan de autenticación electrónica.s
6. Metodología de referencia para desarrollo de sistemas de información
7. Lista de chequeo apertura de datos
8. Lista de chequeo de interoperabilidad
9. Lista de chequeo de interoperabilidad diligenciada para cada sistema de información
10.  Repositorio de código fuente
11. Servidor de integración continua
12. Política de manejo de documentos electrónicos
13.  Repositorio de Datos
14. Repositorio de código fuente
15. Servidor de integración continua
16. Procedimiento de cambios
17. Formato de cambios
18. Requisitos del servicio
19. establecer Acuerdos de Nivel de Servicio (ANS)
20. implementar un  mecanismo de acciones que garanticen la atencion preferencial para mujeres embarazxadad, niños y personas en condicion de discapacidad .</t>
  </si>
  <si>
    <t xml:space="preserve">1. Guía de estilo única para los sistemas de información_2016
2. Lista de chequeo apertura de datos_2016
3. Elaborar guia de  Buenas prácticas en la adquisición y desarrollo de los sistemas de información  </t>
  </si>
  <si>
    <t>1.  DEFINIR UNA estrategia de Uso y Apropiación de TI, articulada con la cultura organizacional de la institución
2.  asegurar que el plan de formación de la institución incorpora adecuadamente el desarrollo de las competencias internas requeridas en TI.</t>
  </si>
  <si>
    <t>1. Crear sección de publicación de datos abiertos. 2016
2. Crear sección de registro de publicaciones de la Entidad.2016
3. Crear sección de Activos de Información. 2016
4. Crear enlace a SIGEP, con el directorio de información de servidores públicos,
empleados y contratistas.2016
5. Crear sección de informes sobre demandas y procesos judiciales contrala Entidad.2016
6. Crear un enlace entre los trámites y/o servicios de la Entidad y el SI virtual.2016
7. Crear una sección que contenga el acto administrativo de costos de reproducción de la
información pública.2016 
8. Implementar mejoras en la página Web para contar con URL limpios 2016
9. rear una seciion de informacion de interes, la cual contenga, convocatorias, calendario, datos abiertos, noticias y seccion para niños y nilñas_2016</t>
  </si>
  <si>
    <t>1. Impacto TI
2. Matriz de grupos de interés
3. Matriz de canales de acceso por componente de información
4. Documento de especificaciones no funcionales
5. Metodología de referencia para desarrollo de sistemas de información
6.  Matriz de cumplimiento de las políticas y procedimientos de protección de información
7.  Directorio de Metadatos
8. Esquema  de rendicion de cuentasconstruido
9. publicar en la pagina web la evaluacion de cada una de las acciones de la estrategia de rendicion de cuentas</t>
  </si>
  <si>
    <t>OAP/DIRECCION ADMINISTRATIVA</t>
  </si>
  <si>
    <t>OFICINA DE SISTEMAS</t>
  </si>
  <si>
    <t>OAP/OFICINA DE SISTEMAS</t>
  </si>
  <si>
    <t>OFICINA DE SISTEMAS/OAP</t>
  </si>
  <si>
    <t>OFICINA DE COMUNICACIIONES/OFICINA DE SISTEMAS</t>
  </si>
  <si>
    <t>OFICINA DE COMUNICACIONES/OFICINA DE SISTEMAS</t>
  </si>
  <si>
    <t>/WEB MASTER/OFICINA DE COMUNICACIONES</t>
  </si>
  <si>
    <t>OFICINA DE COMUNICACIONES/OAP</t>
  </si>
  <si>
    <t>GRUPO DE INFORMATICA Y ESTADISTICAS/ATENCION AL CIUDADANO</t>
  </si>
  <si>
    <t>OFICINA DE SISTEMAS/SECRETARIA GENERAL/DELEGADAS</t>
  </si>
  <si>
    <t>OFICINA DE SISTEMAS/DELEGADAS/SECRETARIA GENERAL</t>
  </si>
  <si>
    <t>OFICINA DE SISTEMAS/SECRETARIA GENERAL</t>
  </si>
  <si>
    <t>OFICINA DE ISTEMAS/OAP</t>
  </si>
  <si>
    <t>OFICINA DE COMUNICciones/oficina de sitemas/gestion documental</t>
  </si>
  <si>
    <t>SECRETARIA GENERAL/OFICINA DE SISTEMAS</t>
  </si>
  <si>
    <t>OAP/GESTION DOCUMENTAL/OFICINA DE SISTEMAS</t>
  </si>
  <si>
    <t>OAP/SISTEMAS/SECRETARIA GENERAL</t>
  </si>
  <si>
    <t>ANALISIS DEL INDICADOR</t>
  </si>
  <si>
    <t>CREAR 1 DOCUMENTOS DE GESTION SEGUIMIENTO Y EVALUACION DE LA ESTRATEGIA TI (gestión (seguimiento, control y mejora continua) para
prestar los servicios incluidos en el catálogo de servicios ) )</t>
  </si>
  <si>
    <t>CREAR 3 DOCUMENTOS DE GESTION SEGUIMIENTO Y EVALUACION DE LA ESTRATEGIA TI( (documento de gestión del PETI (Seguimiento, control y mejora continua)  documento de arquitectura empresarila</t>
  </si>
  <si>
    <t>A corte 30 de noviembre de 2016 vemos que 3 de los 4 compunentes han tenido un avance superuior al 40%. En cuanto a tic gestion, se construyò un documento de impacto TI en la etidad, el cual se incluyò en el documento de seguimiento de la estrategia  GEL noviembre, en cuanto a tic seguridad se realizo un contrato con infotic dando como resultado:</t>
  </si>
  <si>
    <t>este indicador busca tener una una visión integral de los avances y resultados en el desarrollo e implementacion de la Estrategia GEL. En la entidad Y se medirà promediando el, avance que ha tenido en la entidad cada uno de los cuatro componentes de la estrategia GEL</t>
  </si>
  <si>
    <t xml:space="preserve"> Elaborar un plan de participacion electronica
* CREAR POR MEDIO DE LA PAGINA WEB Y DE LOS DIFERENTES CANALES ELECTRONICOS MODULOS PARA LA PARTICIPACION ACTIVA DE LA COMUNIDAD EN LOS DIFERENTES TEMAS DE LA ENTIDAD</t>
  </si>
  <si>
    <t>TIC GOBIERNO ABIERTO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</si>
</sst>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
  </numFmts>
  <fonts count="27" x14ac:knownFonts="1">
    <font>
      <sz val="11"/>
      <color theme="1"/>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sz val="9"/>
      <color rgb="FFFF0000"/>
      <name val="Calibri"/>
      <family val="2"/>
      <scheme val="minor"/>
    </font>
    <font>
      <sz val="9"/>
      <name val="Calibri"/>
      <family val="2"/>
      <scheme val="minor"/>
    </font>
    <font>
      <sz val="9"/>
      <color rgb="FF0070C0"/>
      <name val="Calibri"/>
      <family val="2"/>
      <scheme val="minor"/>
    </font>
    <font>
      <u/>
      <sz val="9"/>
      <color theme="8" tint="-0.249977111117893"/>
      <name val="Calibri"/>
      <family val="2"/>
      <scheme val="minor"/>
    </font>
    <font>
      <sz val="9"/>
      <color rgb="FFC00000"/>
      <name val="Calibri"/>
      <family val="2"/>
      <scheme val="minor"/>
    </font>
    <font>
      <sz val="9"/>
      <color theme="4" tint="-0.249977111117893"/>
      <name val="Calibri"/>
      <family val="2"/>
      <scheme val="minor"/>
    </font>
    <font>
      <u/>
      <sz val="9"/>
      <color theme="4" tint="-0.249977111117893"/>
      <name val="Calibri"/>
      <family val="2"/>
      <scheme val="minor"/>
    </font>
    <font>
      <sz val="8"/>
      <color theme="1"/>
      <name val="Calibri"/>
      <family val="2"/>
      <scheme val="minor"/>
    </font>
    <font>
      <sz val="10"/>
      <color rgb="FFFF0000"/>
      <name val="Calibri"/>
      <family val="2"/>
      <scheme val="minor"/>
    </font>
    <font>
      <sz val="10"/>
      <name val="Calibri"/>
      <family val="2"/>
      <scheme val="minor"/>
    </font>
    <font>
      <sz val="9"/>
      <color theme="9" tint="-0.249977111117893"/>
      <name val="Calibri"/>
      <family val="2"/>
      <scheme val="minor"/>
    </font>
    <font>
      <b/>
      <u/>
      <sz val="9"/>
      <color theme="9" tint="-0.249977111117893"/>
      <name val="Calibri"/>
      <family val="2"/>
      <scheme val="minor"/>
    </font>
    <font>
      <sz val="9"/>
      <color rgb="FF00B050"/>
      <name val="Calibri"/>
      <family val="2"/>
      <scheme val="minor"/>
    </font>
    <font>
      <sz val="10"/>
      <color theme="9" tint="-0.249977111117893"/>
      <name val="Calibri"/>
      <family val="2"/>
      <scheme val="minor"/>
    </font>
    <font>
      <sz val="11"/>
      <color theme="1"/>
      <name val="Calibri"/>
      <family val="2"/>
      <scheme val="minor"/>
    </font>
    <font>
      <sz val="9"/>
      <color theme="9"/>
      <name val="Calibri"/>
      <family val="2"/>
      <scheme val="minor"/>
    </font>
    <font>
      <sz val="9"/>
      <color rgb="FFAD13B1"/>
      <name val="Calibri"/>
      <family val="2"/>
      <scheme val="minor"/>
    </font>
    <font>
      <sz val="9"/>
      <color rgb="FFFF0066"/>
      <name val="Calibri"/>
      <family val="2"/>
      <scheme val="minor"/>
    </font>
    <font>
      <sz val="11"/>
      <color rgb="FFFF0000"/>
      <name val="Calibri"/>
      <family val="2"/>
      <scheme val="minor"/>
    </font>
    <font>
      <b/>
      <sz val="11"/>
      <color theme="1"/>
      <name val="Calibri"/>
      <family val="2"/>
      <scheme val="minor"/>
    </font>
  </fonts>
  <fills count="26">
    <fill>
      <patternFill patternType="none"/>
    </fill>
    <fill>
      <patternFill patternType="gray125"/>
    </fill>
    <fill>
      <patternFill patternType="solid">
        <fgColor rgb="FF0070C0"/>
        <bgColor indexed="64"/>
      </patternFill>
    </fill>
    <fill>
      <patternFill patternType="solid">
        <fgColor theme="4" tint="0.79998168889431442"/>
        <bgColor indexed="64"/>
      </patternFill>
    </fill>
    <fill>
      <patternFill patternType="solid">
        <fgColor theme="0"/>
        <bgColor indexed="64"/>
      </patternFill>
    </fill>
    <fill>
      <patternFill patternType="solid">
        <fgColor rgb="FFFFCCCC"/>
        <bgColor indexed="64"/>
      </patternFill>
    </fill>
    <fill>
      <patternFill patternType="solid">
        <fgColor rgb="FF92D050"/>
        <bgColor indexed="64"/>
      </patternFill>
    </fill>
    <fill>
      <patternFill patternType="solid">
        <fgColor rgb="FFFF9999"/>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rgb="FF00FFFF"/>
        <bgColor indexed="64"/>
      </patternFill>
    </fill>
    <fill>
      <patternFill patternType="solid">
        <fgColor rgb="FFAD13B1"/>
        <bgColor indexed="64"/>
      </patternFill>
    </fill>
    <fill>
      <patternFill patternType="solid">
        <fgColor theme="4" tint="-0.249977111117893"/>
        <bgColor indexed="64"/>
      </patternFill>
    </fill>
    <fill>
      <patternFill patternType="solid">
        <fgColor rgb="FF7030A0"/>
        <bgColor indexed="64"/>
      </patternFill>
    </fill>
    <fill>
      <patternFill patternType="solid">
        <fgColor rgb="FFFF0066"/>
        <bgColor indexed="64"/>
      </patternFill>
    </fill>
    <fill>
      <patternFill patternType="solid">
        <fgColor rgb="FF9966FF"/>
        <bgColor indexed="64"/>
      </patternFill>
    </fill>
    <fill>
      <patternFill patternType="solid">
        <fgColor rgb="FF00B0F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9" fontId="21" fillId="0" borderId="0" applyFont="0" applyFill="0" applyBorder="0" applyAlignment="0" applyProtection="0"/>
  </cellStyleXfs>
  <cellXfs count="340">
    <xf numFmtId="0" fontId="0" fillId="0" borderId="0" xfId="0"/>
    <xf numFmtId="0" fontId="1" fillId="0" borderId="0" xfId="0" applyFont="1" applyAlignment="1">
      <alignment vertical="center" wrapText="1"/>
    </xf>
    <xf numFmtId="0" fontId="1" fillId="0" borderId="1" xfId="0" applyFont="1" applyBorder="1" applyAlignment="1">
      <alignment vertical="center" wrapText="1"/>
    </xf>
    <xf numFmtId="0" fontId="3" fillId="2" borderId="1" xfId="0" applyFont="1" applyFill="1" applyBorder="1" applyAlignment="1">
      <alignment horizontal="center" vertical="center" wrapText="1"/>
    </xf>
    <xf numFmtId="0" fontId="1" fillId="0" borderId="2" xfId="0" applyFont="1" applyBorder="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6" fillId="2" borderId="1" xfId="0" applyFont="1" applyFill="1" applyBorder="1" applyAlignment="1">
      <alignment horizontal="center" vertical="center" wrapText="1"/>
    </xf>
    <xf numFmtId="0" fontId="4" fillId="0" borderId="0" xfId="0" applyFont="1" applyAlignment="1">
      <alignment horizontal="center" vertical="center"/>
    </xf>
    <xf numFmtId="0" fontId="7" fillId="0" borderId="1" xfId="0" applyFont="1" applyBorder="1" applyAlignment="1">
      <alignment vertical="center" wrapText="1"/>
    </xf>
    <xf numFmtId="0" fontId="8" fillId="0" borderId="1" xfId="0" applyFont="1" applyBorder="1" applyAlignment="1">
      <alignment vertical="center" wrapText="1"/>
    </xf>
    <xf numFmtId="0" fontId="4" fillId="0" borderId="0" xfId="0" applyFont="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14" fontId="1" fillId="0" borderId="0" xfId="0" applyNumberFormat="1" applyFont="1" applyAlignment="1">
      <alignment horizontal="center" vertical="center"/>
    </xf>
    <xf numFmtId="14" fontId="3"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4" fontId="1" fillId="0" borderId="0" xfId="0" applyNumberFormat="1" applyFont="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1" fillId="6" borderId="1" xfId="0" applyNumberFormat="1" applyFont="1" applyFill="1" applyBorder="1" applyAlignment="1">
      <alignment horizontal="center" vertical="center" wrapText="1"/>
    </xf>
    <xf numFmtId="14" fontId="1" fillId="6"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4" fillId="11" borderId="1" xfId="0" applyFont="1" applyFill="1" applyBorder="1" applyAlignment="1">
      <alignment vertical="center" wrapText="1"/>
    </xf>
    <xf numFmtId="0" fontId="14" fillId="11" borderId="1" xfId="0" applyFont="1" applyFill="1" applyBorder="1" applyAlignment="1">
      <alignment vertical="center" wrapText="1"/>
    </xf>
    <xf numFmtId="0" fontId="5" fillId="4" borderId="1" xfId="0" applyFont="1" applyFill="1" applyBorder="1" applyAlignment="1">
      <alignment horizontal="center" vertical="center" wrapText="1"/>
    </xf>
    <xf numFmtId="0" fontId="4" fillId="14" borderId="1" xfId="0" applyFont="1" applyFill="1" applyBorder="1" applyAlignment="1">
      <alignment vertical="center" wrapText="1"/>
    </xf>
    <xf numFmtId="0" fontId="4" fillId="12" borderId="1" xfId="0" applyFont="1" applyFill="1" applyBorder="1" applyAlignment="1">
      <alignment vertical="center" wrapText="1"/>
    </xf>
    <xf numFmtId="0" fontId="4" fillId="3" borderId="1" xfId="0" applyFont="1" applyFill="1" applyBorder="1" applyAlignment="1">
      <alignment vertical="center" wrapText="1"/>
    </xf>
    <xf numFmtId="0" fontId="14" fillId="14" borderId="1" xfId="0" applyFont="1" applyFill="1" applyBorder="1" applyAlignment="1">
      <alignment vertical="center" wrapText="1"/>
    </xf>
    <xf numFmtId="0" fontId="14" fillId="14" borderId="1" xfId="0" applyFont="1" applyFill="1" applyBorder="1" applyAlignment="1">
      <alignment vertical="top" wrapText="1"/>
    </xf>
    <xf numFmtId="0" fontId="14" fillId="12" borderId="1" xfId="0" applyFont="1" applyFill="1" applyBorder="1" applyAlignment="1">
      <alignment vertical="center" wrapText="1"/>
    </xf>
    <xf numFmtId="0" fontId="4" fillId="3" borderId="1" xfId="0" applyFont="1" applyFill="1" applyBorder="1" applyAlignment="1">
      <alignment vertical="top" wrapText="1"/>
    </xf>
    <xf numFmtId="0" fontId="15" fillId="11" borderId="1" xfId="0" applyFont="1" applyFill="1" applyBorder="1" applyAlignment="1">
      <alignment vertical="center" wrapText="1"/>
    </xf>
    <xf numFmtId="0" fontId="16" fillId="11" borderId="1" xfId="0" applyFont="1" applyFill="1" applyBorder="1" applyAlignment="1">
      <alignment vertical="center" wrapText="1"/>
    </xf>
    <xf numFmtId="0" fontId="16" fillId="12"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0" borderId="0" xfId="0" applyFont="1" applyFill="1" applyAlignment="1">
      <alignment horizontal="center" vertical="center" wrapText="1"/>
    </xf>
    <xf numFmtId="14" fontId="1" fillId="0" borderId="1"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14" fontId="1" fillId="7" borderId="1" xfId="0" applyNumberFormat="1" applyFont="1" applyFill="1" applyBorder="1" applyAlignment="1">
      <alignment horizontal="center" vertical="center"/>
    </xf>
    <xf numFmtId="14" fontId="1" fillId="7" borderId="1" xfId="0" applyNumberFormat="1" applyFont="1" applyFill="1" applyBorder="1" applyAlignment="1">
      <alignment horizontal="center" vertical="center" wrapText="1"/>
    </xf>
    <xf numFmtId="14" fontId="1" fillId="15" borderId="1" xfId="0" applyNumberFormat="1" applyFont="1" applyFill="1" applyBorder="1" applyAlignment="1">
      <alignment horizontal="center" vertical="center"/>
    </xf>
    <xf numFmtId="14" fontId="1" fillId="7" borderId="4" xfId="0"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16" borderId="1" xfId="0" applyFont="1" applyFill="1" applyBorder="1" applyAlignment="1">
      <alignment vertical="center" wrapText="1"/>
    </xf>
    <xf numFmtId="0" fontId="4" fillId="16" borderId="0" xfId="0" applyFont="1" applyFill="1" applyAlignment="1">
      <alignment horizontal="center" vertical="center"/>
    </xf>
    <xf numFmtId="0" fontId="4" fillId="16" borderId="0" xfId="0" applyFont="1" applyFill="1" applyAlignment="1">
      <alignment vertical="center" wrapText="1"/>
    </xf>
    <xf numFmtId="0" fontId="4" fillId="17" borderId="0" xfId="0" applyFont="1" applyFill="1" applyAlignment="1">
      <alignment vertical="center" wrapText="1"/>
    </xf>
    <xf numFmtId="0" fontId="4" fillId="6" borderId="0" xfId="0" applyFont="1" applyFill="1" applyAlignment="1">
      <alignment vertical="center" wrapText="1"/>
    </xf>
    <xf numFmtId="0" fontId="4" fillId="15" borderId="0" xfId="0" applyFont="1" applyFill="1" applyAlignment="1">
      <alignment vertical="center" wrapText="1"/>
    </xf>
    <xf numFmtId="0" fontId="16" fillId="15" borderId="0" xfId="0" applyFont="1" applyFill="1" applyAlignment="1">
      <alignment vertical="center" wrapText="1"/>
    </xf>
    <xf numFmtId="0" fontId="4" fillId="8" borderId="0" xfId="0" applyFont="1" applyFill="1" applyAlignment="1">
      <alignment vertical="center" wrapText="1"/>
    </xf>
    <xf numFmtId="0" fontId="4" fillId="16" borderId="0" xfId="0" applyFont="1" applyFill="1" applyAlignment="1">
      <alignment horizontal="left" vertical="center" wrapText="1"/>
    </xf>
    <xf numFmtId="0" fontId="4" fillId="18" borderId="0" xfId="0" applyFont="1" applyFill="1" applyAlignment="1">
      <alignment vertical="center" wrapText="1"/>
    </xf>
    <xf numFmtId="0" fontId="4" fillId="7" borderId="0" xfId="0" applyFont="1" applyFill="1" applyAlignment="1">
      <alignment vertical="center" wrapText="1"/>
    </xf>
    <xf numFmtId="14" fontId="1" fillId="8" borderId="1" xfId="0" applyNumberFormat="1" applyFont="1" applyFill="1" applyBorder="1" applyAlignment="1">
      <alignment horizontal="center" vertical="center"/>
    </xf>
    <xf numFmtId="164" fontId="4" fillId="0" borderId="0" xfId="0" applyNumberFormat="1" applyFont="1" applyAlignment="1">
      <alignment vertical="center" wrapText="1"/>
    </xf>
    <xf numFmtId="0" fontId="1" fillId="19" borderId="1" xfId="0" applyFont="1" applyFill="1" applyBorder="1" applyAlignment="1">
      <alignment vertical="center" wrapText="1"/>
    </xf>
    <xf numFmtId="0" fontId="1" fillId="19" borderId="1" xfId="0" applyFont="1" applyFill="1" applyBorder="1" applyAlignment="1">
      <alignment horizontal="center" vertical="center" wrapText="1"/>
    </xf>
    <xf numFmtId="0" fontId="4" fillId="19" borderId="0" xfId="0" applyFont="1" applyFill="1" applyAlignment="1">
      <alignment horizontal="center" vertical="center" wrapText="1"/>
    </xf>
    <xf numFmtId="14" fontId="3" fillId="20" borderId="1" xfId="0" applyNumberFormat="1" applyFont="1" applyFill="1" applyBorder="1" applyAlignment="1">
      <alignment horizontal="center" vertical="center" wrapText="1"/>
    </xf>
    <xf numFmtId="0" fontId="8"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16"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19" borderId="0" xfId="0" applyFont="1" applyFill="1" applyAlignment="1">
      <alignment horizontal="center" vertical="center"/>
    </xf>
    <xf numFmtId="0" fontId="3" fillId="19" borderId="1" xfId="0" applyFont="1" applyFill="1" applyBorder="1" applyAlignment="1">
      <alignment horizontal="center" vertical="center" wrapText="1"/>
    </xf>
    <xf numFmtId="0" fontId="1" fillId="19" borderId="1" xfId="0" applyFont="1" applyFill="1" applyBorder="1" applyAlignment="1">
      <alignment horizontal="center" vertical="center" wrapText="1"/>
    </xf>
    <xf numFmtId="0" fontId="3" fillId="21" borderId="1" xfId="0" applyFont="1" applyFill="1" applyBorder="1" applyAlignment="1">
      <alignment horizontal="center" vertical="center" wrapText="1"/>
    </xf>
    <xf numFmtId="0" fontId="3" fillId="20"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1" fillId="19"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0" fillId="0" borderId="4" xfId="0" applyBorder="1" applyAlignment="1">
      <alignment horizontal="center" vertical="center" wrapText="1"/>
    </xf>
    <xf numFmtId="0" fontId="1" fillId="0" borderId="2" xfId="0" applyFont="1" applyBorder="1" applyAlignment="1">
      <alignment horizontal="center" vertical="center" wrapText="1"/>
    </xf>
    <xf numFmtId="0" fontId="0" fillId="0" borderId="3" xfId="0" applyBorder="1" applyAlignment="1">
      <alignment horizontal="center" vertical="center" wrapText="1"/>
    </xf>
    <xf numFmtId="0" fontId="1" fillId="0" borderId="4" xfId="0" applyFont="1" applyBorder="1" applyAlignment="1">
      <alignment horizontal="center" vertical="center" wrapText="1"/>
    </xf>
    <xf numFmtId="9" fontId="0" fillId="0" borderId="3" xfId="1" applyFont="1" applyBorder="1" applyAlignment="1">
      <alignment horizontal="center" vertical="center" wrapText="1"/>
    </xf>
    <xf numFmtId="9" fontId="1" fillId="19" borderId="1" xfId="1" applyFont="1" applyFill="1" applyBorder="1" applyAlignment="1">
      <alignment horizontal="center" vertical="center" wrapText="1"/>
    </xf>
    <xf numFmtId="9" fontId="1" fillId="0" borderId="0" xfId="1" applyFont="1" applyAlignment="1">
      <alignment horizontal="center" vertical="center" wrapText="1"/>
    </xf>
    <xf numFmtId="9" fontId="1" fillId="7" borderId="1" xfId="1" applyFont="1" applyFill="1" applyBorder="1" applyAlignment="1">
      <alignment horizontal="center" vertical="center" wrapText="1"/>
    </xf>
    <xf numFmtId="0" fontId="4" fillId="0" borderId="5" xfId="0" applyFont="1" applyBorder="1" applyAlignment="1">
      <alignment horizontal="center" vertical="center" wrapText="1"/>
    </xf>
    <xf numFmtId="0" fontId="4" fillId="19" borderId="5" xfId="0" applyFont="1" applyFill="1" applyBorder="1" applyAlignment="1">
      <alignment horizontal="center" vertical="center" wrapText="1"/>
    </xf>
    <xf numFmtId="0" fontId="1" fillId="19" borderId="5" xfId="0" applyFont="1" applyFill="1" applyBorder="1" applyAlignment="1">
      <alignment horizontal="center" vertical="center" wrapText="1"/>
    </xf>
    <xf numFmtId="0" fontId="1" fillId="19" borderId="4" xfId="0" applyFont="1" applyFill="1" applyBorder="1" applyAlignment="1">
      <alignment horizontal="center" vertical="center" wrapText="1"/>
    </xf>
    <xf numFmtId="0" fontId="3" fillId="22" borderId="1" xfId="0" applyFont="1" applyFill="1" applyBorder="1" applyAlignment="1">
      <alignment horizontal="center" vertical="center" wrapText="1"/>
    </xf>
    <xf numFmtId="9" fontId="7" fillId="19" borderId="1" xfId="1" applyFont="1" applyFill="1" applyBorder="1" applyAlignment="1">
      <alignment horizontal="center" vertical="center" wrapText="1"/>
    </xf>
    <xf numFmtId="10" fontId="1" fillId="7" borderId="1" xfId="0" applyNumberFormat="1" applyFont="1" applyFill="1" applyBorder="1" applyAlignment="1">
      <alignment horizontal="center" vertical="center" wrapText="1"/>
    </xf>
    <xf numFmtId="10" fontId="1" fillId="7" borderId="1" xfId="1" applyNumberFormat="1" applyFont="1" applyFill="1" applyBorder="1" applyAlignment="1">
      <alignment horizontal="center" vertical="center" wrapText="1"/>
    </xf>
    <xf numFmtId="10" fontId="7" fillId="7" borderId="1" xfId="1" applyNumberFormat="1" applyFont="1" applyFill="1" applyBorder="1" applyAlignment="1">
      <alignment horizontal="center" vertical="center" wrapText="1"/>
    </xf>
    <xf numFmtId="10" fontId="0" fillId="0" borderId="3" xfId="1" applyNumberFormat="1" applyFont="1" applyBorder="1" applyAlignment="1">
      <alignment horizontal="center" vertical="center" wrapText="1"/>
    </xf>
    <xf numFmtId="0" fontId="1" fillId="0" borderId="5" xfId="0" applyFont="1" applyBorder="1" applyAlignment="1">
      <alignment horizontal="left" vertical="center" wrapText="1"/>
    </xf>
    <xf numFmtId="0" fontId="1" fillId="0" borderId="10" xfId="0" applyFont="1" applyBorder="1" applyAlignment="1">
      <alignment horizontal="left" vertical="center" wrapText="1"/>
    </xf>
    <xf numFmtId="0" fontId="1" fillId="0" borderId="6" xfId="0" applyFont="1" applyBorder="1" applyAlignment="1">
      <alignment horizontal="center" vertical="center" wrapText="1"/>
    </xf>
    <xf numFmtId="0" fontId="1" fillId="7" borderId="6" xfId="0" applyFont="1" applyFill="1" applyBorder="1" applyAlignment="1">
      <alignment horizontal="center" vertical="center" wrapText="1"/>
    </xf>
    <xf numFmtId="10" fontId="2" fillId="23" borderId="1" xfId="0" applyNumberFormat="1" applyFont="1" applyFill="1" applyBorder="1" applyAlignment="1">
      <alignment horizontal="center" vertical="center" wrapText="1"/>
    </xf>
    <xf numFmtId="9" fontId="2" fillId="23" borderId="1" xfId="1" applyFont="1" applyFill="1" applyBorder="1" applyAlignment="1">
      <alignment horizontal="center" vertical="center" wrapText="1"/>
    </xf>
    <xf numFmtId="10" fontId="2" fillId="23" borderId="1" xfId="1" applyNumberFormat="1" applyFont="1" applyFill="1" applyBorder="1" applyAlignment="1">
      <alignment horizontal="center"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3" xfId="0" applyBorder="1" applyAlignment="1">
      <alignment horizontal="center" vertical="center" wrapText="1"/>
    </xf>
    <xf numFmtId="0" fontId="1" fillId="19"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9" fontId="4" fillId="0" borderId="1" xfId="1" applyNumberFormat="1" applyFont="1" applyBorder="1" applyAlignment="1">
      <alignment horizontal="center" vertical="center" wrapText="1"/>
    </xf>
    <xf numFmtId="10" fontId="4" fillId="0" borderId="1" xfId="1"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9" fontId="0" fillId="0" borderId="4" xfId="1" applyFont="1" applyBorder="1" applyAlignment="1">
      <alignment horizontal="center" vertical="center" wrapText="1"/>
    </xf>
    <xf numFmtId="0" fontId="0" fillId="0" borderId="3" xfId="0" applyBorder="1" applyAlignment="1">
      <alignment horizontal="center" vertical="center" wrapText="1"/>
    </xf>
    <xf numFmtId="14" fontId="0" fillId="0" borderId="4" xfId="0" applyNumberFormat="1" applyBorder="1" applyAlignment="1">
      <alignment horizontal="center" vertical="center" wrapText="1"/>
    </xf>
    <xf numFmtId="14" fontId="4" fillId="0" borderId="1" xfId="0" applyNumberFormat="1" applyFont="1" applyBorder="1" applyAlignment="1">
      <alignment horizontal="center" vertical="center" wrapText="1"/>
    </xf>
    <xf numFmtId="14" fontId="1" fillId="19" borderId="1" xfId="0" applyNumberFormat="1" applyFont="1" applyFill="1" applyBorder="1" applyAlignment="1">
      <alignment horizontal="center" vertical="center" wrapText="1"/>
    </xf>
    <xf numFmtId="0" fontId="1" fillId="18" borderId="1" xfId="0" applyFont="1" applyFill="1" applyBorder="1" applyAlignment="1">
      <alignment horizontal="center" vertical="center" wrapText="1"/>
    </xf>
    <xf numFmtId="0" fontId="1" fillId="19" borderId="1" xfId="0" applyFont="1" applyFill="1" applyBorder="1" applyAlignment="1">
      <alignment horizontal="center" vertical="center" wrapText="1"/>
    </xf>
    <xf numFmtId="9" fontId="1" fillId="24" borderId="1" xfId="1" applyFont="1" applyFill="1" applyBorder="1" applyAlignment="1">
      <alignment horizontal="center" vertical="center" wrapText="1"/>
    </xf>
    <xf numFmtId="9" fontId="2" fillId="23" borderId="1" xfId="0" applyNumberFormat="1" applyFont="1" applyFill="1" applyBorder="1" applyAlignment="1">
      <alignment horizontal="center" vertical="center" wrapText="1"/>
    </xf>
    <xf numFmtId="0" fontId="1" fillId="7"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19" borderId="1" xfId="0" applyFont="1" applyFill="1" applyBorder="1" applyAlignment="1">
      <alignment horizontal="left" vertical="center" wrapText="1"/>
    </xf>
    <xf numFmtId="2" fontId="1" fillId="7" borderId="1" xfId="0" applyNumberFormat="1" applyFont="1" applyFill="1" applyBorder="1" applyAlignment="1">
      <alignment horizontal="center" vertical="center" wrapText="1"/>
    </xf>
    <xf numFmtId="0" fontId="1" fillId="19" borderId="1" xfId="0" applyFont="1"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 fillId="0" borderId="2" xfId="0" applyFont="1" applyBorder="1" applyAlignment="1">
      <alignment horizontal="center" vertical="center" wrapText="1"/>
    </xf>
    <xf numFmtId="10" fontId="0" fillId="0" borderId="3" xfId="0" applyNumberFormat="1" applyBorder="1" applyAlignment="1">
      <alignment horizontal="center" vertical="center" wrapText="1"/>
    </xf>
    <xf numFmtId="10" fontId="0" fillId="0" borderId="4" xfId="0" applyNumberFormat="1" applyBorder="1" applyAlignment="1">
      <alignment horizontal="center" vertical="center" wrapText="1"/>
    </xf>
    <xf numFmtId="0" fontId="1" fillId="0" borderId="1" xfId="0" applyFont="1" applyBorder="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vertical="center"/>
    </xf>
    <xf numFmtId="0" fontId="1" fillId="16" borderId="0" xfId="0" applyFont="1" applyFill="1" applyAlignment="1">
      <alignment horizontal="center" vertical="center" wrapText="1"/>
    </xf>
    <xf numFmtId="10" fontId="1" fillId="19"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0" fontId="1" fillId="19" borderId="1" xfId="1" applyNumberFormat="1" applyFont="1" applyFill="1" applyBorder="1" applyAlignment="1">
      <alignment horizontal="center" vertical="center" wrapText="1"/>
    </xf>
    <xf numFmtId="10" fontId="1" fillId="0" borderId="2" xfId="0" applyNumberFormat="1" applyFont="1" applyBorder="1" applyAlignment="1">
      <alignment horizontal="center" vertical="center" wrapText="1"/>
    </xf>
    <xf numFmtId="10" fontId="2" fillId="23" borderId="0" xfId="1"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0" fillId="0" borderId="1" xfId="0" applyBorder="1" applyAlignment="1">
      <alignment horizontal="center" vertical="center" wrapText="1"/>
    </xf>
    <xf numFmtId="0" fontId="0" fillId="16" borderId="0" xfId="0" applyFill="1"/>
    <xf numFmtId="9" fontId="0" fillId="0" borderId="1" xfId="1" applyFont="1" applyBorder="1" applyAlignment="1">
      <alignment horizontal="center" vertical="center" wrapText="1"/>
    </xf>
    <xf numFmtId="0" fontId="1" fillId="19" borderId="1" xfId="0" applyFont="1" applyFill="1" applyBorder="1" applyAlignment="1">
      <alignment horizontal="center" vertical="center" wrapText="1"/>
    </xf>
    <xf numFmtId="10" fontId="0" fillId="0" borderId="1" xfId="1" applyNumberFormat="1" applyFont="1" applyBorder="1" applyAlignment="1">
      <alignment horizontal="center" vertical="center" wrapText="1"/>
    </xf>
    <xf numFmtId="0" fontId="26" fillId="19" borderId="1" xfId="0" applyFont="1" applyFill="1" applyBorder="1" applyAlignment="1">
      <alignment horizontal="center" vertical="center" wrapText="1"/>
    </xf>
    <xf numFmtId="10" fontId="0" fillId="0" borderId="1" xfId="1" applyNumberFormat="1" applyFont="1" applyBorder="1" applyAlignment="1">
      <alignment horizontal="center" wrapText="1"/>
    </xf>
    <xf numFmtId="0" fontId="0" fillId="6" borderId="1" xfId="0" applyFill="1" applyBorder="1" applyAlignment="1">
      <alignment horizontal="center" wrapText="1"/>
    </xf>
    <xf numFmtId="0" fontId="0" fillId="25" borderId="1" xfId="0" applyFill="1" applyBorder="1" applyAlignment="1">
      <alignment horizontal="center" wrapText="1"/>
    </xf>
    <xf numFmtId="0" fontId="0" fillId="24" borderId="1" xfId="0" applyFill="1" applyBorder="1" applyAlignment="1">
      <alignment horizontal="center" wrapText="1"/>
    </xf>
    <xf numFmtId="0" fontId="0" fillId="10" borderId="1" xfId="0" applyFill="1" applyBorder="1" applyAlignment="1">
      <alignment horizontal="center" wrapText="1"/>
    </xf>
    <xf numFmtId="10" fontId="26" fillId="19" borderId="1" xfId="0" applyNumberFormat="1" applyFont="1" applyFill="1" applyBorder="1" applyAlignment="1">
      <alignment horizontal="center" wrapText="1"/>
    </xf>
    <xf numFmtId="0" fontId="1" fillId="19" borderId="2" xfId="0" applyFont="1" applyFill="1" applyBorder="1" applyAlignment="1">
      <alignment horizontal="left" vertical="center" wrapText="1"/>
    </xf>
    <xf numFmtId="0" fontId="4" fillId="0" borderId="1" xfId="0" applyFont="1" applyBorder="1" applyAlignment="1">
      <alignment horizontal="left" vertical="center" wrapText="1"/>
    </xf>
    <xf numFmtId="10" fontId="0" fillId="0" borderId="0" xfId="0" applyNumberFormat="1"/>
    <xf numFmtId="0" fontId="1"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19"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0" borderId="4" xfId="0" applyFill="1" applyBorder="1" applyAlignment="1">
      <alignment horizontal="center" vertical="center" wrapText="1"/>
    </xf>
    <xf numFmtId="0" fontId="7" fillId="0" borderId="1" xfId="0" applyFont="1" applyBorder="1" applyAlignment="1">
      <alignment horizontal="center" vertical="center" wrapText="1"/>
    </xf>
    <xf numFmtId="0" fontId="26" fillId="19" borderId="1" xfId="0" applyFont="1" applyFill="1" applyBorder="1"/>
    <xf numFmtId="0" fontId="15" fillId="0" borderId="1" xfId="0" applyFont="1" applyBorder="1" applyAlignment="1">
      <alignment vertical="center" wrapText="1"/>
    </xf>
    <xf numFmtId="0" fontId="1" fillId="0" borderId="2" xfId="0" applyFont="1" applyFill="1" applyBorder="1" applyAlignment="1">
      <alignment horizontal="center" vertical="center" wrapText="1"/>
    </xf>
    <xf numFmtId="0" fontId="0" fillId="0" borderId="4" xfId="0" applyFill="1" applyBorder="1" applyAlignment="1">
      <alignment horizontal="center" vertical="center" wrapText="1"/>
    </xf>
    <xf numFmtId="14" fontId="1" fillId="7" borderId="2"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3" xfId="0" applyFill="1" applyBorder="1" applyAlignment="1">
      <alignment horizontal="center" vertical="center" wrapText="1"/>
    </xf>
    <xf numFmtId="0" fontId="1" fillId="0" borderId="2" xfId="0" applyFont="1" applyBorder="1" applyAlignment="1">
      <alignment horizontal="center" vertical="center" wrapText="1"/>
    </xf>
    <xf numFmtId="0" fontId="0" fillId="0" borderId="3" xfId="0" applyBorder="1" applyAlignment="1">
      <alignment horizontal="center" vertical="center" wrapText="1"/>
    </xf>
    <xf numFmtId="14" fontId="1" fillId="0" borderId="2" xfId="0" applyNumberFormat="1" applyFont="1" applyBorder="1" applyAlignment="1">
      <alignment horizontal="center" vertical="center" wrapText="1"/>
    </xf>
    <xf numFmtId="1" fontId="1" fillId="7" borderId="2" xfId="1" applyNumberFormat="1" applyFont="1" applyFill="1" applyBorder="1" applyAlignment="1">
      <alignment horizontal="center" vertical="center" wrapText="1"/>
    </xf>
    <xf numFmtId="1" fontId="0" fillId="0" borderId="4" xfId="1" applyNumberFormat="1" applyFont="1" applyBorder="1" applyAlignment="1">
      <alignment horizontal="center" vertical="center" wrapText="1"/>
    </xf>
    <xf numFmtId="10" fontId="1" fillId="0" borderId="2" xfId="1" applyNumberFormat="1" applyFont="1" applyFill="1" applyBorder="1" applyAlignment="1">
      <alignment horizontal="center" vertical="center" wrapText="1"/>
    </xf>
    <xf numFmtId="10" fontId="0" fillId="0" borderId="3" xfId="1" applyNumberFormat="1" applyFont="1" applyBorder="1" applyAlignment="1">
      <alignment horizontal="center" vertical="center" wrapText="1"/>
    </xf>
    <xf numFmtId="10" fontId="0" fillId="0" borderId="4" xfId="1" applyNumberFormat="1" applyFont="1" applyBorder="1" applyAlignment="1">
      <alignment horizontal="center" vertical="center" wrapText="1"/>
    </xf>
    <xf numFmtId="10" fontId="1" fillId="0" borderId="2" xfId="1" applyNumberFormat="1" applyFont="1" applyBorder="1" applyAlignment="1">
      <alignment horizontal="center" vertical="center" wrapText="1"/>
    </xf>
    <xf numFmtId="10" fontId="0" fillId="0" borderId="3" xfId="0" applyNumberFormat="1" applyBorder="1" applyAlignment="1">
      <alignment horizontal="center" vertical="center" wrapText="1"/>
    </xf>
    <xf numFmtId="10" fontId="0" fillId="0" borderId="4" xfId="0" applyNumberFormat="1" applyBorder="1" applyAlignment="1">
      <alignment horizontal="center" vertical="center" wrapText="1"/>
    </xf>
    <xf numFmtId="14" fontId="1" fillId="16" borderId="2" xfId="0" applyNumberFormat="1" applyFont="1" applyFill="1" applyBorder="1" applyAlignment="1">
      <alignment horizontal="center" vertical="center" wrapText="1"/>
    </xf>
    <xf numFmtId="0" fontId="1" fillId="7" borderId="2" xfId="0" applyFont="1" applyFill="1" applyBorder="1" applyAlignment="1">
      <alignment horizontal="center" vertical="center" wrapText="1"/>
    </xf>
    <xf numFmtId="1" fontId="0" fillId="0" borderId="3" xfId="1" applyNumberFormat="1" applyFont="1" applyBorder="1" applyAlignment="1">
      <alignment horizontal="center" vertical="center" wrapText="1"/>
    </xf>
    <xf numFmtId="9" fontId="1" fillId="0" borderId="2" xfId="1" applyFont="1" applyFill="1" applyBorder="1" applyAlignment="1">
      <alignment horizontal="center" vertical="center" wrapText="1"/>
    </xf>
    <xf numFmtId="9" fontId="0" fillId="0" borderId="3" xfId="1" applyFont="1" applyBorder="1" applyAlignment="1">
      <alignment horizontal="center" vertical="center" wrapText="1"/>
    </xf>
    <xf numFmtId="9" fontId="0" fillId="0" borderId="4" xfId="1" applyFont="1" applyBorder="1" applyAlignment="1">
      <alignment horizontal="center" vertical="center" wrapText="1"/>
    </xf>
    <xf numFmtId="2" fontId="1" fillId="7" borderId="2" xfId="1" applyNumberFormat="1" applyFont="1" applyFill="1" applyBorder="1" applyAlignment="1">
      <alignment horizontal="center" vertical="center" wrapText="1"/>
    </xf>
    <xf numFmtId="2" fontId="0" fillId="0" borderId="3" xfId="1" applyNumberFormat="1" applyFont="1" applyBorder="1" applyAlignment="1">
      <alignment horizontal="center" vertical="center" wrapText="1"/>
    </xf>
    <xf numFmtId="2" fontId="0" fillId="0" borderId="4" xfId="1" applyNumberFormat="1" applyFont="1" applyBorder="1" applyAlignment="1">
      <alignment horizontal="center" vertical="center" wrapText="1"/>
    </xf>
    <xf numFmtId="2" fontId="1" fillId="0" borderId="2" xfId="1" applyNumberFormat="1" applyFont="1" applyBorder="1" applyAlignment="1">
      <alignment horizontal="center" vertical="center" wrapText="1"/>
    </xf>
    <xf numFmtId="2" fontId="1" fillId="7" borderId="3" xfId="1" applyNumberFormat="1" applyFont="1" applyFill="1" applyBorder="1" applyAlignment="1">
      <alignment horizontal="center" vertical="center" wrapText="1"/>
    </xf>
    <xf numFmtId="1" fontId="1" fillId="0" borderId="2" xfId="1" applyNumberFormat="1" applyFont="1" applyBorder="1" applyAlignment="1">
      <alignment horizontal="center" vertical="center" wrapText="1"/>
    </xf>
    <xf numFmtId="0" fontId="1" fillId="18" borderId="2" xfId="0" applyFont="1" applyFill="1" applyBorder="1" applyAlignment="1">
      <alignment horizontal="left" vertical="center" wrapText="1"/>
    </xf>
    <xf numFmtId="0" fontId="0" fillId="18" borderId="4" xfId="0" applyFill="1" applyBorder="1" applyAlignment="1">
      <alignment horizontal="left" vertical="center" wrapText="1"/>
    </xf>
    <xf numFmtId="0" fontId="1"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vertical="center" wrapText="1"/>
    </xf>
    <xf numFmtId="0" fontId="0" fillId="0" borderId="4" xfId="0" applyBorder="1" applyAlignment="1">
      <alignment vertical="center" wrapText="1"/>
    </xf>
    <xf numFmtId="9" fontId="1" fillId="7" borderId="2" xfId="1" applyFont="1" applyFill="1" applyBorder="1" applyAlignment="1">
      <alignment horizontal="center" vertical="center" wrapText="1"/>
    </xf>
    <xf numFmtId="9" fontId="1" fillId="7" borderId="3" xfId="1" applyFont="1" applyFill="1" applyBorder="1" applyAlignment="1">
      <alignment horizontal="center" vertical="center" wrapText="1"/>
    </xf>
    <xf numFmtId="9" fontId="1" fillId="7" borderId="4" xfId="1" applyFont="1" applyFill="1" applyBorder="1" applyAlignment="1">
      <alignment horizontal="center" vertical="center" wrapText="1"/>
    </xf>
    <xf numFmtId="9" fontId="1" fillId="0" borderId="2" xfId="1" applyFont="1" applyBorder="1" applyAlignment="1">
      <alignment horizontal="center" vertical="center" wrapText="1"/>
    </xf>
    <xf numFmtId="9" fontId="1" fillId="0" borderId="3" xfId="1" applyFont="1" applyBorder="1" applyAlignment="1">
      <alignment horizontal="center" vertical="center" wrapText="1"/>
    </xf>
    <xf numFmtId="9" fontId="1" fillId="0" borderId="4" xfId="1" applyFont="1" applyBorder="1" applyAlignment="1">
      <alignment horizontal="center" vertical="center" wrapText="1"/>
    </xf>
    <xf numFmtId="9" fontId="1" fillId="0" borderId="3" xfId="1" applyFont="1" applyFill="1" applyBorder="1" applyAlignment="1">
      <alignment horizontal="center" vertical="center" wrapText="1"/>
    </xf>
    <xf numFmtId="9" fontId="1" fillId="0" borderId="4" xfId="1" applyFont="1" applyFill="1" applyBorder="1" applyAlignment="1">
      <alignment horizontal="center" vertical="center" wrapText="1"/>
    </xf>
    <xf numFmtId="0" fontId="1" fillId="6" borderId="0" xfId="0" applyFont="1" applyFill="1" applyAlignment="1">
      <alignment horizontal="center" vertical="center" wrapText="1"/>
    </xf>
    <xf numFmtId="0" fontId="1" fillId="18"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19"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18" borderId="2" xfId="0" applyFont="1" applyFill="1" applyBorder="1" applyAlignment="1">
      <alignment horizontal="center" vertical="center" wrapText="1"/>
    </xf>
    <xf numFmtId="0" fontId="1" fillId="18" borderId="3" xfId="0" applyFont="1" applyFill="1" applyBorder="1" applyAlignment="1">
      <alignment horizontal="center" vertical="center" wrapText="1"/>
    </xf>
    <xf numFmtId="0" fontId="0" fillId="18" borderId="4" xfId="0" applyFill="1" applyBorder="1" applyAlignment="1">
      <alignment horizontal="center" vertical="center" wrapText="1"/>
    </xf>
    <xf numFmtId="0" fontId="1" fillId="0" borderId="2" xfId="0" applyFont="1" applyBorder="1" applyAlignment="1">
      <alignment vertical="center" wrapText="1"/>
    </xf>
    <xf numFmtId="0" fontId="7" fillId="0" borderId="2" xfId="0" applyFont="1" applyBorder="1" applyAlignment="1">
      <alignment vertical="center" wrapText="1"/>
    </xf>
    <xf numFmtId="0" fontId="1" fillId="0" borderId="2" xfId="0" applyFont="1" applyFill="1" applyBorder="1" applyAlignment="1">
      <alignment horizontal="left" vertical="center" wrapText="1"/>
    </xf>
    <xf numFmtId="0" fontId="1" fillId="7" borderId="2" xfId="0" applyFont="1" applyFill="1" applyBorder="1" applyAlignment="1">
      <alignment horizontal="left" vertical="center" wrapText="1"/>
    </xf>
    <xf numFmtId="0" fontId="1" fillId="7" borderId="4" xfId="0" applyFont="1" applyFill="1" applyBorder="1" applyAlignment="1">
      <alignment horizontal="center" vertical="center" wrapText="1"/>
    </xf>
    <xf numFmtId="10" fontId="1" fillId="7" borderId="2" xfId="1" applyNumberFormat="1" applyFont="1" applyFill="1" applyBorder="1" applyAlignment="1">
      <alignment horizontal="center" vertical="center" wrapText="1"/>
    </xf>
    <xf numFmtId="10" fontId="1" fillId="7" borderId="4" xfId="1" applyNumberFormat="1" applyFont="1" applyFill="1" applyBorder="1" applyAlignment="1">
      <alignment horizontal="center" vertical="center" wrapText="1"/>
    </xf>
    <xf numFmtId="9" fontId="1" fillId="19" borderId="2" xfId="1" applyFont="1" applyFill="1" applyBorder="1" applyAlignment="1">
      <alignment horizontal="center" vertical="center" wrapText="1"/>
    </xf>
    <xf numFmtId="0" fontId="1" fillId="19" borderId="2" xfId="0" applyFont="1" applyFill="1" applyBorder="1" applyAlignment="1">
      <alignment horizontal="center" vertical="center" wrapText="1"/>
    </xf>
    <xf numFmtId="0" fontId="1" fillId="19" borderId="0" xfId="0" applyFont="1" applyFill="1" applyAlignment="1">
      <alignment horizontal="center" vertical="center" wrapText="1"/>
    </xf>
    <xf numFmtId="0" fontId="1" fillId="18" borderId="4" xfId="0" applyFont="1" applyFill="1" applyBorder="1" applyAlignment="1">
      <alignment horizontal="center" vertical="center" wrapText="1"/>
    </xf>
    <xf numFmtId="9" fontId="1" fillId="24" borderId="2" xfId="1" applyFont="1" applyFill="1" applyBorder="1" applyAlignment="1">
      <alignment horizontal="center" vertical="center" wrapText="1"/>
    </xf>
    <xf numFmtId="9" fontId="0" fillId="24" borderId="4" xfId="1" applyFont="1" applyFill="1" applyBorder="1" applyAlignment="1">
      <alignment horizontal="center" vertical="center" wrapText="1"/>
    </xf>
    <xf numFmtId="10" fontId="1" fillId="19" borderId="2" xfId="0" applyNumberFormat="1" applyFont="1" applyFill="1" applyBorder="1" applyAlignment="1">
      <alignment horizontal="center" vertical="center" wrapText="1"/>
    </xf>
    <xf numFmtId="0" fontId="1" fillId="19" borderId="2" xfId="0" applyFont="1" applyFill="1" applyBorder="1" applyAlignment="1">
      <alignment horizontal="left" vertical="center" wrapText="1"/>
    </xf>
    <xf numFmtId="0" fontId="4" fillId="19" borderId="2" xfId="0" applyFont="1" applyFill="1" applyBorder="1" applyAlignment="1">
      <alignment horizontal="center" vertical="center" wrapText="1"/>
    </xf>
    <xf numFmtId="0" fontId="4" fillId="0" borderId="4" xfId="0" applyFont="1" applyBorder="1" applyAlignment="1">
      <alignment horizontal="center" vertical="center" wrapText="1"/>
    </xf>
    <xf numFmtId="10" fontId="1" fillId="19" borderId="2" xfId="1" applyNumberFormat="1" applyFont="1" applyFill="1" applyBorder="1" applyAlignment="1">
      <alignment horizontal="center" vertical="center" wrapText="1"/>
    </xf>
    <xf numFmtId="10" fontId="4" fillId="19" borderId="1" xfId="1" applyNumberFormat="1" applyFont="1" applyFill="1" applyBorder="1" applyAlignment="1">
      <alignment horizontal="center" vertical="center" wrapText="1"/>
    </xf>
    <xf numFmtId="10" fontId="0" fillId="19" borderId="1" xfId="1" applyNumberFormat="1" applyFont="1" applyFill="1" applyBorder="1" applyAlignment="1">
      <alignment horizontal="center" vertical="center" wrapText="1"/>
    </xf>
    <xf numFmtId="10" fontId="0" fillId="19" borderId="3" xfId="1" applyNumberFormat="1" applyFont="1" applyFill="1" applyBorder="1" applyAlignment="1">
      <alignment horizontal="center" vertical="center" wrapText="1"/>
    </xf>
    <xf numFmtId="10" fontId="0" fillId="19" borderId="4" xfId="1" applyNumberFormat="1" applyFont="1" applyFill="1" applyBorder="1" applyAlignment="1">
      <alignment horizontal="center" vertical="center" wrapText="1"/>
    </xf>
    <xf numFmtId="0" fontId="4" fillId="19" borderId="1" xfId="0" applyFont="1" applyFill="1" applyBorder="1" applyAlignment="1">
      <alignment horizontal="center" vertical="center" wrapText="1"/>
    </xf>
    <xf numFmtId="0" fontId="0" fillId="19" borderId="1" xfId="0" applyFill="1" applyBorder="1" applyAlignment="1">
      <alignment horizontal="center" vertical="center" wrapText="1"/>
    </xf>
    <xf numFmtId="9" fontId="4" fillId="19" borderId="1" xfId="1" applyFont="1" applyFill="1" applyBorder="1" applyAlignment="1">
      <alignment horizontal="center" vertical="center" wrapText="1"/>
    </xf>
    <xf numFmtId="9" fontId="0" fillId="19" borderId="1" xfId="1" applyFont="1" applyFill="1" applyBorder="1" applyAlignment="1">
      <alignment horizontal="center" vertical="center" wrapText="1"/>
    </xf>
    <xf numFmtId="0" fontId="7" fillId="19" borderId="2" xfId="0" applyFont="1" applyFill="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0" fillId="19" borderId="3" xfId="0" applyFill="1" applyBorder="1" applyAlignment="1">
      <alignment horizontal="left" vertical="center" wrapText="1"/>
    </xf>
    <xf numFmtId="0" fontId="0" fillId="19" borderId="4" xfId="0" applyFill="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 fillId="3" borderId="1" xfId="0" applyFont="1" applyFill="1" applyBorder="1" applyAlignment="1">
      <alignment horizontal="center" vertical="center" wrapText="1"/>
    </xf>
    <xf numFmtId="0" fontId="8"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7" fillId="0" borderId="2" xfId="0" applyFont="1" applyFill="1" applyBorder="1" applyAlignment="1">
      <alignment horizontal="left" vertical="center" wrapText="1"/>
    </xf>
    <xf numFmtId="0" fontId="1" fillId="0" borderId="1" xfId="0" applyFont="1" applyBorder="1" applyAlignment="1">
      <alignment horizontal="left" vertical="center" wrapText="1"/>
    </xf>
    <xf numFmtId="0" fontId="0" fillId="0" borderId="1" xfId="0" applyBorder="1" applyAlignment="1">
      <alignment vertical="center" wrapText="1"/>
    </xf>
    <xf numFmtId="0" fontId="1" fillId="0" borderId="9" xfId="0" applyFont="1" applyBorder="1" applyAlignment="1">
      <alignment horizontal="left" vertical="center" wrapText="1"/>
    </xf>
    <xf numFmtId="0" fontId="0" fillId="0" borderId="10" xfId="0" applyBorder="1" applyAlignment="1">
      <alignment vertical="center" wrapText="1"/>
    </xf>
    <xf numFmtId="9" fontId="0" fillId="19" borderId="3" xfId="1" applyFont="1" applyFill="1" applyBorder="1" applyAlignment="1">
      <alignment horizontal="center" vertical="center" wrapText="1"/>
    </xf>
    <xf numFmtId="9" fontId="0" fillId="19" borderId="4" xfId="1" applyFont="1" applyFill="1" applyBorder="1" applyAlignment="1">
      <alignment horizontal="center" vertical="center" wrapText="1"/>
    </xf>
    <xf numFmtId="10" fontId="0" fillId="19" borderId="3" xfId="0" applyNumberFormat="1" applyFill="1" applyBorder="1" applyAlignment="1">
      <alignment horizontal="center" vertical="center" wrapText="1"/>
    </xf>
    <xf numFmtId="10" fontId="0" fillId="19" borderId="4" xfId="0" applyNumberFormat="1" applyFill="1" applyBorder="1" applyAlignment="1">
      <alignment horizontal="center" vertical="center" wrapText="1"/>
    </xf>
    <xf numFmtId="0" fontId="0" fillId="19" borderId="3" xfId="0" applyFill="1" applyBorder="1" applyAlignment="1">
      <alignment horizontal="center" vertical="center" wrapText="1"/>
    </xf>
    <xf numFmtId="0" fontId="0" fillId="19" borderId="4" xfId="0" applyFill="1" applyBorder="1" applyAlignment="1">
      <alignment horizontal="center" vertical="center" wrapText="1"/>
    </xf>
    <xf numFmtId="9" fontId="7" fillId="19" borderId="2" xfId="1" applyFont="1" applyFill="1" applyBorder="1" applyAlignment="1">
      <alignment horizontal="center" vertical="center" wrapText="1"/>
    </xf>
    <xf numFmtId="9" fontId="25" fillId="19" borderId="3" xfId="1" applyFont="1" applyFill="1" applyBorder="1" applyAlignment="1">
      <alignment horizontal="center" vertical="center" wrapText="1"/>
    </xf>
    <xf numFmtId="9" fontId="25" fillId="19" borderId="4" xfId="1" applyFont="1" applyFill="1" applyBorder="1" applyAlignment="1">
      <alignment horizontal="center" vertical="center" wrapText="1"/>
    </xf>
    <xf numFmtId="10" fontId="1" fillId="0" borderId="2" xfId="0" applyNumberFormat="1" applyFont="1" applyBorder="1" applyAlignment="1">
      <alignment horizontal="center" vertical="center" wrapText="1"/>
    </xf>
    <xf numFmtId="9" fontId="25" fillId="0" borderId="3" xfId="1" applyFont="1" applyBorder="1" applyAlignment="1">
      <alignment horizontal="center" vertical="center" wrapText="1"/>
    </xf>
    <xf numFmtId="9" fontId="25" fillId="0" borderId="4" xfId="1" applyFont="1" applyBorder="1" applyAlignment="1">
      <alignment horizontal="center" vertical="center" wrapText="1"/>
    </xf>
    <xf numFmtId="0" fontId="4" fillId="19" borderId="7" xfId="0" applyFont="1" applyFill="1" applyBorder="1" applyAlignment="1">
      <alignment horizontal="center" vertical="center" wrapText="1"/>
    </xf>
    <xf numFmtId="0" fontId="0" fillId="19" borderId="0" xfId="0" applyFill="1" applyAlignment="1">
      <alignment horizontal="center" vertical="center" wrapText="1"/>
    </xf>
    <xf numFmtId="0" fontId="0" fillId="19" borderId="8" xfId="0" applyFill="1" applyBorder="1" applyAlignment="1">
      <alignment horizontal="center" vertical="center" wrapText="1"/>
    </xf>
    <xf numFmtId="0" fontId="4" fillId="19" borderId="2" xfId="0" applyFont="1" applyFill="1" applyBorder="1" applyAlignment="1">
      <alignment horizontal="left" vertical="center" wrapText="1"/>
    </xf>
    <xf numFmtId="0" fontId="25" fillId="19" borderId="3" xfId="0" applyFont="1" applyFill="1" applyBorder="1" applyAlignment="1">
      <alignment horizontal="left" vertical="center" wrapText="1"/>
    </xf>
    <xf numFmtId="0" fontId="25" fillId="19" borderId="4" xfId="0" applyFont="1" applyFill="1" applyBorder="1" applyAlignment="1">
      <alignment horizontal="left" vertical="center" wrapText="1"/>
    </xf>
    <xf numFmtId="0" fontId="0" fillId="19" borderId="3" xfId="0" applyFill="1" applyBorder="1" applyAlignment="1">
      <alignment vertical="center" wrapText="1"/>
    </xf>
    <xf numFmtId="0" fontId="0" fillId="19" borderId="4" xfId="0" applyFill="1" applyBorder="1" applyAlignment="1">
      <alignment vertical="center" wrapText="1"/>
    </xf>
    <xf numFmtId="0" fontId="26" fillId="19" borderId="5" xfId="0" applyFont="1" applyFill="1" applyBorder="1" applyAlignment="1">
      <alignment horizontal="center" wrapText="1"/>
    </xf>
    <xf numFmtId="0" fontId="26" fillId="19" borderId="11" xfId="0" applyFont="1" applyFill="1" applyBorder="1" applyAlignment="1">
      <alignment horizontal="center" wrapText="1"/>
    </xf>
    <xf numFmtId="0" fontId="26" fillId="19" borderId="6" xfId="0" applyFont="1" applyFill="1" applyBorder="1" applyAlignment="1">
      <alignment horizont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16" borderId="0" xfId="0" applyFont="1" applyFill="1" applyAlignment="1">
      <alignment horizontal="center" vertical="center" wrapText="1"/>
    </xf>
    <xf numFmtId="0" fontId="4" fillId="16" borderId="0" xfId="0" applyFont="1" applyFill="1" applyAlignment="1">
      <alignment horizontal="left" vertical="center" wrapText="1"/>
    </xf>
    <xf numFmtId="0" fontId="5" fillId="9" borderId="1" xfId="0" applyFont="1" applyFill="1" applyBorder="1" applyAlignment="1">
      <alignment horizontal="center" vertical="center" textRotation="90" wrapText="1"/>
    </xf>
    <xf numFmtId="0" fontId="5" fillId="8" borderId="1" xfId="0" applyFont="1" applyFill="1" applyBorder="1" applyAlignment="1">
      <alignment horizontal="center" vertical="center" textRotation="90" wrapText="1"/>
    </xf>
    <xf numFmtId="0" fontId="5" fillId="10" borderId="1" xfId="0" applyFont="1" applyFill="1" applyBorder="1" applyAlignment="1">
      <alignment horizontal="center" vertical="center" textRotation="90" wrapText="1"/>
    </xf>
    <xf numFmtId="0" fontId="5" fillId="13" borderId="1" xfId="0" applyFont="1" applyFill="1" applyBorder="1" applyAlignment="1">
      <alignment horizontal="center" vertical="center" textRotation="90"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 fillId="14" borderId="4"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4" borderId="5" xfId="0" applyFont="1" applyFill="1" applyBorder="1" applyAlignment="1">
      <alignment horizontal="center" vertical="center" wrapText="1"/>
    </xf>
    <xf numFmtId="0" fontId="4" fillId="14"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00FFFF"/>
      <color rgb="FF9966FF"/>
      <color rgb="FFFF0066"/>
      <color rgb="FFAD13B1"/>
      <color rgb="FFFFCCCC"/>
      <color rgb="FFFF99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464345</xdr:colOff>
      <xdr:row>3</xdr:row>
      <xdr:rowOff>89189</xdr:rowOff>
    </xdr:from>
    <xdr:to>
      <xdr:col>11</xdr:col>
      <xdr:colOff>3107531</xdr:colOff>
      <xdr:row>7</xdr:row>
      <xdr:rowOff>72739</xdr:rowOff>
    </xdr:to>
    <xdr:pic>
      <xdr:nvPicPr>
        <xdr:cNvPr id="2" name="Imagen 1" descr="SPT_27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43876" y="553533"/>
          <a:ext cx="2643186" cy="60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108858</xdr:colOff>
      <xdr:row>2</xdr:row>
      <xdr:rowOff>81643</xdr:rowOff>
    </xdr:from>
    <xdr:to>
      <xdr:col>4</xdr:col>
      <xdr:colOff>1224644</xdr:colOff>
      <xdr:row>6</xdr:row>
      <xdr:rowOff>37085</xdr:rowOff>
    </xdr:to>
    <xdr:pic>
      <xdr:nvPicPr>
        <xdr:cNvPr id="2" name="Imagen 1" descr="SPT_27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2572" y="381000"/>
          <a:ext cx="1115786" cy="554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B050"/>
  </sheetPr>
  <dimension ref="A1:AI56"/>
  <sheetViews>
    <sheetView tabSelected="1" zoomScale="80" zoomScaleNormal="80" workbookViewId="0">
      <pane xSplit="10" ySplit="9" topLeftCell="K10" activePane="bottomRight" state="frozen"/>
      <selection pane="topRight" activeCell="K1" sqref="K1"/>
      <selection pane="bottomLeft" activeCell="A9" sqref="A9"/>
      <selection pane="bottomRight" activeCell="K10" sqref="K10:K11"/>
    </sheetView>
  </sheetViews>
  <sheetFormatPr baseColWidth="10" defaultRowHeight="12" x14ac:dyDescent="0.25"/>
  <cols>
    <col min="1" max="1" width="16.7109375" style="6" customWidth="1"/>
    <col min="2" max="2" width="25.7109375" style="5" hidden="1" customWidth="1"/>
    <col min="3" max="3" width="15.140625" style="6" customWidth="1"/>
    <col min="4" max="4" width="25.7109375" style="5" hidden="1" customWidth="1"/>
    <col min="5" max="5" width="17.140625" style="5" customWidth="1"/>
    <col min="6" max="8" width="30.7109375" style="5" hidden="1" customWidth="1"/>
    <col min="9" max="9" width="14.7109375" style="5" hidden="1" customWidth="1"/>
    <col min="10" max="10" width="57" style="5" hidden="1" customWidth="1"/>
    <col min="11" max="11" width="57" style="5" customWidth="1"/>
    <col min="12" max="12" width="42.28515625" style="5" customWidth="1"/>
    <col min="13" max="13" width="66.5703125" style="5" hidden="1" customWidth="1"/>
    <col min="14" max="14" width="28.7109375" style="5" hidden="1" customWidth="1"/>
    <col min="15" max="19" width="28.7109375" style="5" customWidth="1"/>
    <col min="20" max="20" width="43.85546875" style="5" customWidth="1"/>
    <col min="21" max="27" width="28.7109375" style="5" customWidth="1"/>
    <col min="28" max="28" width="15.5703125" style="5" hidden="1" customWidth="1"/>
    <col min="29" max="29" width="24.7109375" style="5" hidden="1" customWidth="1"/>
    <col min="30" max="30" width="37.85546875" style="5" hidden="1" customWidth="1"/>
    <col min="31" max="32" width="0" style="23" hidden="1" customWidth="1"/>
    <col min="33" max="34" width="0" style="6" hidden="1" customWidth="1"/>
    <col min="35" max="35" width="21.5703125" style="6" hidden="1" customWidth="1"/>
    <col min="36" max="16384" width="11.42578125" style="6"/>
  </cols>
  <sheetData>
    <row r="1" spans="1:35" x14ac:dyDescent="0.25">
      <c r="A1" s="7"/>
    </row>
    <row r="2" spans="1:35" x14ac:dyDescent="0.25">
      <c r="A2" s="7"/>
    </row>
    <row r="3" spans="1:35" ht="12" customHeight="1" x14ac:dyDescent="0.25">
      <c r="A3" s="7"/>
      <c r="C3" s="235" t="s">
        <v>1183</v>
      </c>
      <c r="D3" s="235"/>
      <c r="E3" s="51"/>
      <c r="F3" s="51"/>
      <c r="G3" s="51"/>
      <c r="H3" s="51"/>
      <c r="W3" s="107"/>
    </row>
    <row r="4" spans="1:35" x14ac:dyDescent="0.25">
      <c r="A4" s="7"/>
      <c r="C4" s="235"/>
      <c r="D4" s="235"/>
    </row>
    <row r="5" spans="1:35" x14ac:dyDescent="0.25">
      <c r="A5" s="7"/>
      <c r="C5" s="235"/>
      <c r="D5" s="235"/>
    </row>
    <row r="6" spans="1:35" x14ac:dyDescent="0.25">
      <c r="A6" s="7" t="s">
        <v>1211</v>
      </c>
      <c r="C6" s="235"/>
      <c r="D6" s="235"/>
      <c r="K6" s="126" t="s">
        <v>1211</v>
      </c>
    </row>
    <row r="7" spans="1:35" x14ac:dyDescent="0.25">
      <c r="A7" s="7" t="s">
        <v>844</v>
      </c>
      <c r="K7" s="126" t="s">
        <v>844</v>
      </c>
    </row>
    <row r="9" spans="1:35" ht="36" x14ac:dyDescent="0.25">
      <c r="A9" s="92" t="s">
        <v>105</v>
      </c>
      <c r="B9" s="3" t="s">
        <v>259</v>
      </c>
      <c r="C9" s="92" t="s">
        <v>257</v>
      </c>
      <c r="D9" s="3" t="s">
        <v>260</v>
      </c>
      <c r="E9" s="92" t="s">
        <v>102</v>
      </c>
      <c r="F9" s="3" t="s">
        <v>261</v>
      </c>
      <c r="G9" s="3" t="s">
        <v>103</v>
      </c>
      <c r="H9" s="3" t="s">
        <v>97</v>
      </c>
      <c r="I9" s="3" t="s">
        <v>536</v>
      </c>
      <c r="J9" s="3" t="s">
        <v>860</v>
      </c>
      <c r="K9" s="81" t="s">
        <v>1201</v>
      </c>
      <c r="L9" s="81" t="s">
        <v>1368</v>
      </c>
      <c r="M9" s="94" t="s">
        <v>916</v>
      </c>
      <c r="N9" s="113" t="s">
        <v>549</v>
      </c>
      <c r="O9" s="113" t="s">
        <v>1257</v>
      </c>
      <c r="P9" s="95" t="s">
        <v>1249</v>
      </c>
      <c r="Q9" s="95" t="s">
        <v>1250</v>
      </c>
      <c r="R9" s="95" t="s">
        <v>1251</v>
      </c>
      <c r="S9" s="95" t="s">
        <v>1252</v>
      </c>
      <c r="T9" s="95" t="s">
        <v>1369</v>
      </c>
      <c r="U9" s="95" t="s">
        <v>1273</v>
      </c>
      <c r="V9" s="95" t="s">
        <v>1237</v>
      </c>
      <c r="W9" s="95" t="s">
        <v>1220</v>
      </c>
      <c r="X9" s="95" t="s">
        <v>1221</v>
      </c>
      <c r="Y9" s="95" t="s">
        <v>1218</v>
      </c>
      <c r="Z9" s="95" t="s">
        <v>1219</v>
      </c>
      <c r="AA9" s="95" t="s">
        <v>840</v>
      </c>
      <c r="AB9" s="3" t="s">
        <v>840</v>
      </c>
      <c r="AC9" s="95" t="s">
        <v>1373</v>
      </c>
      <c r="AD9" s="95" t="s">
        <v>1374</v>
      </c>
      <c r="AE9" s="21" t="s">
        <v>838</v>
      </c>
      <c r="AF9" s="21" t="s">
        <v>839</v>
      </c>
      <c r="AG9" s="21" t="s">
        <v>1094</v>
      </c>
      <c r="AH9" s="6" t="s">
        <v>1190</v>
      </c>
      <c r="AI9" s="95" t="s">
        <v>1213</v>
      </c>
    </row>
    <row r="10" spans="1:35" ht="409.5" x14ac:dyDescent="0.25">
      <c r="A10" s="243" t="s">
        <v>28</v>
      </c>
      <c r="B10" s="240" t="s">
        <v>104</v>
      </c>
      <c r="C10" s="239" t="s">
        <v>33</v>
      </c>
      <c r="D10" s="192" t="s">
        <v>258</v>
      </c>
      <c r="E10" s="247" t="s">
        <v>34</v>
      </c>
      <c r="F10" s="192" t="s">
        <v>262</v>
      </c>
      <c r="G10" s="2" t="s">
        <v>106</v>
      </c>
      <c r="H10" s="2" t="s">
        <v>1030</v>
      </c>
      <c r="I10" s="2" t="s">
        <v>109</v>
      </c>
      <c r="J10" s="27" t="s">
        <v>1028</v>
      </c>
      <c r="K10" s="220" t="s">
        <v>1376</v>
      </c>
      <c r="L10" s="222" t="s">
        <v>1377</v>
      </c>
      <c r="M10" s="62" t="s">
        <v>1180</v>
      </c>
      <c r="N10" s="49" t="s">
        <v>1179</v>
      </c>
      <c r="O10" s="192" t="s">
        <v>1256</v>
      </c>
      <c r="P10" s="192" t="s">
        <v>1256</v>
      </c>
      <c r="Q10" s="192" t="s">
        <v>1372</v>
      </c>
      <c r="R10" s="192" t="s">
        <v>1372</v>
      </c>
      <c r="S10" s="192" t="s">
        <v>1372</v>
      </c>
      <c r="T10" s="252" t="s">
        <v>1606</v>
      </c>
      <c r="U10" s="211">
        <v>0.3</v>
      </c>
      <c r="V10" s="202">
        <f>(Z10*U10)</f>
        <v>0.17500000000000002</v>
      </c>
      <c r="W10" s="211" t="s">
        <v>1415</v>
      </c>
      <c r="X10" s="211" t="s">
        <v>1426</v>
      </c>
      <c r="Y10" s="211">
        <f>7/7</f>
        <v>1</v>
      </c>
      <c r="Z10" s="211">
        <f>7/12</f>
        <v>0.58333333333333337</v>
      </c>
      <c r="AA10" s="192" t="s">
        <v>1614</v>
      </c>
      <c r="AB10" s="49" t="s">
        <v>1029</v>
      </c>
      <c r="AC10" s="208">
        <v>42735</v>
      </c>
      <c r="AD10" s="192"/>
      <c r="AE10" s="52">
        <v>42471</v>
      </c>
      <c r="AF10" s="52">
        <v>42490</v>
      </c>
      <c r="AG10" s="28" t="s">
        <v>1070</v>
      </c>
    </row>
    <row r="11" spans="1:35" ht="48" customHeight="1" x14ac:dyDescent="0.25">
      <c r="A11" s="244"/>
      <c r="B11" s="241"/>
      <c r="C11" s="245"/>
      <c r="D11" s="237"/>
      <c r="E11" s="248"/>
      <c r="F11" s="237"/>
      <c r="G11" s="2" t="s">
        <v>107</v>
      </c>
      <c r="H11" s="65" t="s">
        <v>1030</v>
      </c>
      <c r="I11" s="65" t="s">
        <v>1188</v>
      </c>
      <c r="J11" s="22" t="s">
        <v>1031</v>
      </c>
      <c r="K11" s="221"/>
      <c r="L11" s="223"/>
      <c r="M11" s="26" t="s">
        <v>1032</v>
      </c>
      <c r="N11" s="89" t="s">
        <v>1031</v>
      </c>
      <c r="O11" s="198"/>
      <c r="P11" s="198"/>
      <c r="Q11" s="198"/>
      <c r="R11" s="198"/>
      <c r="S11" s="198"/>
      <c r="T11" s="225"/>
      <c r="U11" s="212"/>
      <c r="V11" s="203"/>
      <c r="W11" s="212"/>
      <c r="X11" s="198"/>
      <c r="Y11" s="212"/>
      <c r="Z11" s="212"/>
      <c r="AA11" s="196"/>
      <c r="AB11" s="35" t="s">
        <v>1029</v>
      </c>
      <c r="AC11" s="198"/>
      <c r="AD11" s="196"/>
      <c r="AE11" s="57">
        <v>42370</v>
      </c>
      <c r="AF11" s="57">
        <v>42735</v>
      </c>
      <c r="AG11" s="58">
        <v>42735</v>
      </c>
      <c r="AH11" s="6" t="s">
        <v>1189</v>
      </c>
    </row>
    <row r="12" spans="1:35" ht="21.75" customHeight="1" x14ac:dyDescent="0.25">
      <c r="A12" s="244"/>
      <c r="B12" s="241"/>
      <c r="C12" s="245"/>
      <c r="D12" s="237"/>
      <c r="E12" s="248"/>
      <c r="F12" s="238"/>
      <c r="G12" s="2" t="s">
        <v>108</v>
      </c>
      <c r="H12" s="2" t="s">
        <v>1030</v>
      </c>
      <c r="I12" s="65" t="s">
        <v>110</v>
      </c>
      <c r="J12" s="22" t="s">
        <v>1071</v>
      </c>
      <c r="K12" s="222" t="s">
        <v>1209</v>
      </c>
      <c r="L12" s="223"/>
      <c r="M12" s="30" t="s">
        <v>1072</v>
      </c>
      <c r="N12" s="35" t="s">
        <v>1073</v>
      </c>
      <c r="O12" s="195"/>
      <c r="P12" s="195"/>
      <c r="Q12" s="195"/>
      <c r="R12" s="195"/>
      <c r="S12" s="195"/>
      <c r="T12" s="226"/>
      <c r="U12" s="213"/>
      <c r="V12" s="204"/>
      <c r="W12" s="213"/>
      <c r="X12" s="195"/>
      <c r="Y12" s="213"/>
      <c r="Z12" s="213"/>
      <c r="AA12" s="193"/>
      <c r="AB12" s="35" t="s">
        <v>1074</v>
      </c>
      <c r="AC12" s="195"/>
      <c r="AD12" s="193"/>
      <c r="AE12" s="57">
        <v>42370</v>
      </c>
      <c r="AF12" s="57"/>
      <c r="AG12" s="58">
        <v>42704</v>
      </c>
      <c r="AH12" s="6" t="s">
        <v>1193</v>
      </c>
    </row>
    <row r="13" spans="1:35" ht="200.25" customHeight="1" x14ac:dyDescent="0.25">
      <c r="A13" s="244"/>
      <c r="B13" s="241"/>
      <c r="C13" s="245"/>
      <c r="D13" s="237"/>
      <c r="E13" s="249"/>
      <c r="F13" s="99"/>
      <c r="G13" s="2"/>
      <c r="H13" s="2"/>
      <c r="I13" s="65"/>
      <c r="J13" s="98"/>
      <c r="K13" s="224"/>
      <c r="L13" s="224"/>
      <c r="M13" s="30"/>
      <c r="N13" s="35"/>
      <c r="O13" s="103" t="s">
        <v>1258</v>
      </c>
      <c r="P13" s="130" t="s">
        <v>1259</v>
      </c>
      <c r="Q13" s="130" t="s">
        <v>1260</v>
      </c>
      <c r="R13" s="130"/>
      <c r="S13" s="103"/>
      <c r="T13" s="139" t="s">
        <v>1399</v>
      </c>
      <c r="U13" s="105">
        <v>0.1</v>
      </c>
      <c r="V13" s="118">
        <f>(Z13*U13)</f>
        <v>3.3333333333333333E-2</v>
      </c>
      <c r="W13" s="105" t="s">
        <v>1400</v>
      </c>
      <c r="X13" s="103" t="s">
        <v>1427</v>
      </c>
      <c r="Y13" s="105">
        <f>1/1</f>
        <v>1</v>
      </c>
      <c r="Z13" s="138">
        <f>1/3</f>
        <v>0.33333333333333331</v>
      </c>
      <c r="AA13" s="101" t="s">
        <v>1609</v>
      </c>
      <c r="AB13" s="35"/>
      <c r="AC13" s="140">
        <v>42735</v>
      </c>
      <c r="AD13" s="188"/>
      <c r="AE13" s="57"/>
      <c r="AF13" s="57"/>
      <c r="AG13" s="58"/>
    </row>
    <row r="14" spans="1:35" ht="96" customHeight="1" x14ac:dyDescent="0.25">
      <c r="A14" s="244"/>
      <c r="B14" s="241"/>
      <c r="C14" s="245"/>
      <c r="D14" s="237"/>
      <c r="E14" s="236" t="s">
        <v>35</v>
      </c>
      <c r="F14" s="192" t="s">
        <v>263</v>
      </c>
      <c r="G14" s="2" t="s">
        <v>111</v>
      </c>
      <c r="H14" s="2" t="s">
        <v>114</v>
      </c>
      <c r="I14" s="65" t="s">
        <v>115</v>
      </c>
      <c r="J14" s="22" t="s">
        <v>1075</v>
      </c>
      <c r="K14" s="27" t="s">
        <v>1262</v>
      </c>
      <c r="L14" s="222" t="s">
        <v>1338</v>
      </c>
      <c r="M14" s="35" t="s">
        <v>1035</v>
      </c>
      <c r="N14" s="35" t="s">
        <v>1076</v>
      </c>
      <c r="O14" s="209" t="s">
        <v>1261</v>
      </c>
      <c r="P14" s="209" t="s">
        <v>1261</v>
      </c>
      <c r="Q14" s="209" t="s">
        <v>1261</v>
      </c>
      <c r="R14" s="209" t="s">
        <v>1261</v>
      </c>
      <c r="S14" s="209" t="s">
        <v>1261</v>
      </c>
      <c r="T14" s="253" t="s">
        <v>1607</v>
      </c>
      <c r="U14" s="227">
        <v>0.15</v>
      </c>
      <c r="V14" s="202">
        <f>(Z14*U14)</f>
        <v>0.15</v>
      </c>
      <c r="W14" s="209" t="s">
        <v>1223</v>
      </c>
      <c r="X14" s="209" t="s">
        <v>1428</v>
      </c>
      <c r="Y14" s="200">
        <f>9/9</f>
        <v>1</v>
      </c>
      <c r="Z14" s="214">
        <f>9/9</f>
        <v>1</v>
      </c>
      <c r="AA14" s="209" t="s">
        <v>1615</v>
      </c>
      <c r="AB14" s="35" t="s">
        <v>1034</v>
      </c>
      <c r="AC14" s="194">
        <v>42735</v>
      </c>
      <c r="AD14" s="192"/>
      <c r="AE14" s="57">
        <v>42370</v>
      </c>
      <c r="AF14" s="57">
        <v>42735</v>
      </c>
      <c r="AG14" s="56">
        <v>42735</v>
      </c>
    </row>
    <row r="15" spans="1:35" ht="96" x14ac:dyDescent="0.25">
      <c r="A15" s="244"/>
      <c r="B15" s="241"/>
      <c r="C15" s="245"/>
      <c r="D15" s="237"/>
      <c r="E15" s="236"/>
      <c r="F15" s="237"/>
      <c r="G15" s="2" t="s">
        <v>112</v>
      </c>
      <c r="H15" s="2" t="s">
        <v>114</v>
      </c>
      <c r="I15" s="65" t="s">
        <v>116</v>
      </c>
      <c r="J15" s="26" t="s">
        <v>1057</v>
      </c>
      <c r="K15" s="27" t="s">
        <v>1263</v>
      </c>
      <c r="L15" s="223"/>
      <c r="M15" s="35" t="s">
        <v>1036</v>
      </c>
      <c r="N15" s="35" t="s">
        <v>1033</v>
      </c>
      <c r="O15" s="198"/>
      <c r="P15" s="198"/>
      <c r="Q15" s="198"/>
      <c r="R15" s="198"/>
      <c r="S15" s="198"/>
      <c r="T15" s="223"/>
      <c r="U15" s="228"/>
      <c r="V15" s="203"/>
      <c r="W15" s="198"/>
      <c r="X15" s="198"/>
      <c r="Y15" s="210"/>
      <c r="Z15" s="215"/>
      <c r="AA15" s="198"/>
      <c r="AB15" s="35" t="s">
        <v>1034</v>
      </c>
      <c r="AC15" s="198"/>
      <c r="AD15" s="196"/>
      <c r="AE15" s="57">
        <v>42370</v>
      </c>
      <c r="AF15" s="57">
        <v>42735</v>
      </c>
      <c r="AG15" s="56">
        <v>42735</v>
      </c>
      <c r="AH15" s="6" t="s">
        <v>1195</v>
      </c>
    </row>
    <row r="16" spans="1:35" ht="120" x14ac:dyDescent="0.25">
      <c r="A16" s="244"/>
      <c r="B16" s="241"/>
      <c r="C16" s="245"/>
      <c r="D16" s="237"/>
      <c r="E16" s="236"/>
      <c r="F16" s="238"/>
      <c r="G16" s="2" t="s">
        <v>113</v>
      </c>
      <c r="H16" s="2" t="s">
        <v>114</v>
      </c>
      <c r="I16" s="2" t="s">
        <v>117</v>
      </c>
      <c r="J16" s="26"/>
      <c r="K16" s="27" t="s">
        <v>1378</v>
      </c>
      <c r="L16" s="224"/>
      <c r="M16" s="35" t="s">
        <v>1037</v>
      </c>
      <c r="N16" s="35" t="s">
        <v>1033</v>
      </c>
      <c r="O16" s="195"/>
      <c r="P16" s="195"/>
      <c r="Q16" s="195"/>
      <c r="R16" s="195"/>
      <c r="S16" s="195"/>
      <c r="T16" s="224"/>
      <c r="U16" s="229"/>
      <c r="V16" s="204"/>
      <c r="W16" s="195"/>
      <c r="X16" s="195"/>
      <c r="Y16" s="201"/>
      <c r="Z16" s="216"/>
      <c r="AA16" s="195"/>
      <c r="AB16" s="35" t="s">
        <v>1034</v>
      </c>
      <c r="AC16" s="195"/>
      <c r="AD16" s="193"/>
      <c r="AE16" s="57">
        <v>42370</v>
      </c>
      <c r="AF16" s="57">
        <v>42735</v>
      </c>
      <c r="AG16" s="56">
        <v>42735</v>
      </c>
      <c r="AH16" s="6" t="s">
        <v>1195</v>
      </c>
    </row>
    <row r="17" spans="1:33" ht="204" customHeight="1" x14ac:dyDescent="0.25">
      <c r="A17" s="244"/>
      <c r="B17" s="241"/>
      <c r="C17" s="245"/>
      <c r="D17" s="237"/>
      <c r="E17" s="236" t="s">
        <v>36</v>
      </c>
      <c r="F17" s="192" t="s">
        <v>264</v>
      </c>
      <c r="G17" s="2" t="s">
        <v>118</v>
      </c>
      <c r="H17" s="2" t="s">
        <v>123</v>
      </c>
      <c r="I17" s="2" t="s">
        <v>124</v>
      </c>
      <c r="J17" s="26" t="s">
        <v>1182</v>
      </c>
      <c r="K17" s="27" t="s">
        <v>1266</v>
      </c>
      <c r="L17" s="222" t="s">
        <v>1339</v>
      </c>
      <c r="M17" s="22" t="s">
        <v>1181</v>
      </c>
      <c r="N17" s="22" t="s">
        <v>1038</v>
      </c>
      <c r="O17" s="197" t="s">
        <v>1264</v>
      </c>
      <c r="P17" s="197" t="s">
        <v>1265</v>
      </c>
      <c r="Q17" s="197" t="s">
        <v>1371</v>
      </c>
      <c r="R17" s="197" t="s">
        <v>1371</v>
      </c>
      <c r="S17" s="197" t="s">
        <v>1371</v>
      </c>
      <c r="T17" s="222" t="s">
        <v>1581</v>
      </c>
      <c r="U17" s="230">
        <v>0.15</v>
      </c>
      <c r="V17" s="205">
        <f>(Z17*U17)</f>
        <v>4.6153846153846156E-2</v>
      </c>
      <c r="W17" s="197" t="s">
        <v>1222</v>
      </c>
      <c r="X17" s="197" t="s">
        <v>1429</v>
      </c>
      <c r="Y17" s="200">
        <f>4/6</f>
        <v>0.66666666666666663</v>
      </c>
      <c r="Z17" s="214">
        <f>4/13</f>
        <v>0.30769230769230771</v>
      </c>
      <c r="AA17" s="197" t="s">
        <v>1609</v>
      </c>
      <c r="AB17" s="22" t="s">
        <v>847</v>
      </c>
      <c r="AC17" s="199">
        <v>42735</v>
      </c>
      <c r="AD17" s="192"/>
      <c r="AE17" s="24">
        <v>42619</v>
      </c>
      <c r="AF17" s="24"/>
      <c r="AG17" s="32">
        <v>42643</v>
      </c>
    </row>
    <row r="18" spans="1:33" ht="48" x14ac:dyDescent="0.25">
      <c r="A18" s="244"/>
      <c r="B18" s="241"/>
      <c r="C18" s="245"/>
      <c r="D18" s="237"/>
      <c r="E18" s="236"/>
      <c r="F18" s="237"/>
      <c r="G18" s="2" t="s">
        <v>119</v>
      </c>
      <c r="H18" s="2" t="s">
        <v>123</v>
      </c>
      <c r="I18" s="2" t="s">
        <v>125</v>
      </c>
      <c r="J18" s="22"/>
      <c r="K18" s="2" t="s">
        <v>1379</v>
      </c>
      <c r="L18" s="225"/>
      <c r="M18" s="22" t="s">
        <v>1039</v>
      </c>
      <c r="N18" s="35"/>
      <c r="O18" s="198"/>
      <c r="P18" s="198"/>
      <c r="Q18" s="198"/>
      <c r="R18" s="198"/>
      <c r="S18" s="198"/>
      <c r="T18" s="223"/>
      <c r="U18" s="231"/>
      <c r="V18" s="206"/>
      <c r="W18" s="198"/>
      <c r="X18" s="198"/>
      <c r="Y18" s="210"/>
      <c r="Z18" s="218"/>
      <c r="AA18" s="198"/>
      <c r="AB18" s="35" t="s">
        <v>1040</v>
      </c>
      <c r="AC18" s="198"/>
      <c r="AD18" s="196"/>
      <c r="AE18" s="57">
        <v>42639</v>
      </c>
      <c r="AF18" s="57"/>
      <c r="AG18" s="58">
        <v>42673</v>
      </c>
    </row>
    <row r="19" spans="1:33" ht="84" customHeight="1" x14ac:dyDescent="0.25">
      <c r="A19" s="244"/>
      <c r="B19" s="241"/>
      <c r="C19" s="245"/>
      <c r="D19" s="237"/>
      <c r="E19" s="236"/>
      <c r="F19" s="237"/>
      <c r="G19" s="2" t="s">
        <v>120</v>
      </c>
      <c r="H19" s="2" t="s">
        <v>123</v>
      </c>
      <c r="I19" s="2" t="s">
        <v>126</v>
      </c>
      <c r="J19" s="22"/>
      <c r="K19" s="2" t="s">
        <v>1380</v>
      </c>
      <c r="L19" s="225"/>
      <c r="M19" s="22" t="s">
        <v>1041</v>
      </c>
      <c r="N19" s="35"/>
      <c r="O19" s="198"/>
      <c r="P19" s="198"/>
      <c r="Q19" s="198"/>
      <c r="R19" s="198"/>
      <c r="S19" s="198"/>
      <c r="T19" s="223"/>
      <c r="U19" s="231"/>
      <c r="V19" s="206"/>
      <c r="W19" s="198"/>
      <c r="X19" s="198"/>
      <c r="Y19" s="210"/>
      <c r="Z19" s="218"/>
      <c r="AA19" s="198"/>
      <c r="AB19" s="35" t="s">
        <v>1040</v>
      </c>
      <c r="AC19" s="198"/>
      <c r="AD19" s="196"/>
      <c r="AE19" s="57">
        <v>42639</v>
      </c>
      <c r="AF19" s="57"/>
      <c r="AG19" s="58">
        <v>42673</v>
      </c>
    </row>
    <row r="20" spans="1:33" ht="48" customHeight="1" x14ac:dyDescent="0.25">
      <c r="A20" s="244"/>
      <c r="B20" s="241"/>
      <c r="C20" s="245"/>
      <c r="D20" s="237"/>
      <c r="E20" s="236"/>
      <c r="F20" s="237"/>
      <c r="G20" s="2" t="s">
        <v>121</v>
      </c>
      <c r="H20" s="2" t="s">
        <v>123</v>
      </c>
      <c r="I20" s="2" t="s">
        <v>127</v>
      </c>
      <c r="J20" s="22"/>
      <c r="K20" s="2" t="s">
        <v>1210</v>
      </c>
      <c r="L20" s="225"/>
      <c r="M20" s="22" t="s">
        <v>1042</v>
      </c>
      <c r="N20" s="22" t="s">
        <v>1043</v>
      </c>
      <c r="O20" s="198"/>
      <c r="P20" s="198"/>
      <c r="Q20" s="198"/>
      <c r="R20" s="198"/>
      <c r="S20" s="198"/>
      <c r="T20" s="223"/>
      <c r="U20" s="231"/>
      <c r="V20" s="206"/>
      <c r="W20" s="198"/>
      <c r="X20" s="198"/>
      <c r="Y20" s="198"/>
      <c r="Z20" s="198"/>
      <c r="AA20" s="198"/>
      <c r="AB20" s="26" t="s">
        <v>847</v>
      </c>
      <c r="AC20" s="198"/>
      <c r="AD20" s="196"/>
      <c r="AE20" s="24">
        <v>42639</v>
      </c>
      <c r="AF20" s="24"/>
      <c r="AG20" s="58">
        <v>42673</v>
      </c>
    </row>
    <row r="21" spans="1:33" ht="153.75" customHeight="1" x14ac:dyDescent="0.25">
      <c r="A21" s="244"/>
      <c r="B21" s="241"/>
      <c r="C21" s="245"/>
      <c r="D21" s="238"/>
      <c r="E21" s="236"/>
      <c r="F21" s="238"/>
      <c r="G21" s="2" t="s">
        <v>122</v>
      </c>
      <c r="H21" s="2" t="s">
        <v>123</v>
      </c>
      <c r="I21" s="2" t="s">
        <v>128</v>
      </c>
      <c r="J21" s="22"/>
      <c r="K21" s="2" t="s">
        <v>1381</v>
      </c>
      <c r="L21" s="226"/>
      <c r="M21" s="22" t="s">
        <v>1044</v>
      </c>
      <c r="N21" s="22" t="s">
        <v>1045</v>
      </c>
      <c r="O21" s="195"/>
      <c r="P21" s="195"/>
      <c r="Q21" s="195"/>
      <c r="R21" s="195"/>
      <c r="S21" s="195"/>
      <c r="T21" s="224"/>
      <c r="U21" s="232"/>
      <c r="V21" s="207"/>
      <c r="W21" s="195"/>
      <c r="X21" s="195"/>
      <c r="Y21" s="195"/>
      <c r="Z21" s="195"/>
      <c r="AA21" s="195"/>
      <c r="AB21" s="26" t="s">
        <v>847</v>
      </c>
      <c r="AC21" s="195"/>
      <c r="AD21" s="193"/>
      <c r="AE21" s="24">
        <v>42639</v>
      </c>
      <c r="AF21" s="24"/>
      <c r="AG21" s="58">
        <v>42673</v>
      </c>
    </row>
    <row r="22" spans="1:33" ht="72" x14ac:dyDescent="0.25">
      <c r="A22" s="243"/>
      <c r="B22" s="241"/>
      <c r="C22" s="239" t="s">
        <v>31</v>
      </c>
      <c r="D22" s="192" t="s">
        <v>265</v>
      </c>
      <c r="E22" s="239" t="s">
        <v>32</v>
      </c>
      <c r="F22" s="192" t="s">
        <v>266</v>
      </c>
      <c r="G22" s="50" t="s">
        <v>129</v>
      </c>
      <c r="H22" s="2" t="s">
        <v>133</v>
      </c>
      <c r="I22" s="2" t="s">
        <v>134</v>
      </c>
      <c r="J22" s="22"/>
      <c r="K22" s="222" t="s">
        <v>1334</v>
      </c>
      <c r="L22" s="197" t="s">
        <v>1382</v>
      </c>
      <c r="M22" s="22" t="s">
        <v>1049</v>
      </c>
      <c r="N22" s="22"/>
      <c r="O22" s="197" t="s">
        <v>1556</v>
      </c>
      <c r="P22" s="197" t="s">
        <v>1556</v>
      </c>
      <c r="Q22" s="197" t="s">
        <v>1556</v>
      </c>
      <c r="R22" s="197"/>
      <c r="S22" s="197"/>
      <c r="T22" s="222" t="s">
        <v>1580</v>
      </c>
      <c r="U22" s="211">
        <f>Z22*V22</f>
        <v>1.2E-2</v>
      </c>
      <c r="V22" s="205">
        <v>0.02</v>
      </c>
      <c r="W22" s="197" t="s">
        <v>1224</v>
      </c>
      <c r="X22" s="197" t="s">
        <v>1430</v>
      </c>
      <c r="Y22" s="197">
        <f>3/5</f>
        <v>0.6</v>
      </c>
      <c r="Z22" s="197">
        <f>3/5</f>
        <v>0.6</v>
      </c>
      <c r="AA22" s="197" t="s">
        <v>1212</v>
      </c>
      <c r="AB22" s="22" t="s">
        <v>1046</v>
      </c>
      <c r="AC22" s="199">
        <v>42735</v>
      </c>
      <c r="AD22" s="192">
        <v>2017</v>
      </c>
      <c r="AE22" s="24">
        <v>43101</v>
      </c>
      <c r="AF22" s="24">
        <v>43281</v>
      </c>
      <c r="AG22" s="18">
        <v>2017</v>
      </c>
    </row>
    <row r="23" spans="1:33" ht="108" x14ac:dyDescent="0.25">
      <c r="A23" s="243"/>
      <c r="B23" s="241"/>
      <c r="C23" s="239"/>
      <c r="D23" s="237"/>
      <c r="E23" s="239"/>
      <c r="F23" s="237"/>
      <c r="G23" s="50" t="s">
        <v>130</v>
      </c>
      <c r="H23" s="2" t="s">
        <v>133</v>
      </c>
      <c r="I23" s="2" t="s">
        <v>135</v>
      </c>
      <c r="J23" s="22"/>
      <c r="K23" s="223"/>
      <c r="L23" s="198"/>
      <c r="M23" s="22" t="s">
        <v>1051</v>
      </c>
      <c r="N23" s="22"/>
      <c r="O23" s="198"/>
      <c r="P23" s="198"/>
      <c r="Q23" s="198"/>
      <c r="R23" s="198"/>
      <c r="S23" s="198"/>
      <c r="T23" s="223"/>
      <c r="U23" s="233"/>
      <c r="V23" s="206"/>
      <c r="W23" s="198"/>
      <c r="X23" s="198"/>
      <c r="Y23" s="198"/>
      <c r="Z23" s="198"/>
      <c r="AA23" s="198"/>
      <c r="AB23" s="26" t="s">
        <v>1047</v>
      </c>
      <c r="AC23" s="198"/>
      <c r="AD23" s="196"/>
      <c r="AE23" s="24">
        <v>43101</v>
      </c>
      <c r="AF23" s="24">
        <v>43281</v>
      </c>
      <c r="AG23" s="18">
        <v>2017</v>
      </c>
    </row>
    <row r="24" spans="1:33" ht="72" customHeight="1" x14ac:dyDescent="0.25">
      <c r="A24" s="243"/>
      <c r="B24" s="241"/>
      <c r="C24" s="239"/>
      <c r="D24" s="237"/>
      <c r="E24" s="239"/>
      <c r="F24" s="237"/>
      <c r="G24" s="50" t="s">
        <v>131</v>
      </c>
      <c r="H24" s="2" t="s">
        <v>133</v>
      </c>
      <c r="I24" s="2"/>
      <c r="J24" s="22"/>
      <c r="K24" s="223"/>
      <c r="L24" s="198"/>
      <c r="M24" s="22" t="s">
        <v>1050</v>
      </c>
      <c r="N24" s="22"/>
      <c r="O24" s="198"/>
      <c r="P24" s="198"/>
      <c r="Q24" s="198"/>
      <c r="R24" s="198"/>
      <c r="S24" s="198"/>
      <c r="T24" s="223"/>
      <c r="U24" s="233"/>
      <c r="V24" s="206"/>
      <c r="W24" s="198"/>
      <c r="X24" s="198"/>
      <c r="Y24" s="198"/>
      <c r="Z24" s="198"/>
      <c r="AA24" s="198"/>
      <c r="AB24" s="26" t="s">
        <v>1046</v>
      </c>
      <c r="AC24" s="198"/>
      <c r="AD24" s="196"/>
      <c r="AE24" s="24">
        <v>43282</v>
      </c>
      <c r="AF24" s="24">
        <v>43465</v>
      </c>
      <c r="AG24" s="18">
        <v>2017</v>
      </c>
    </row>
    <row r="25" spans="1:33" ht="39.75" customHeight="1" x14ac:dyDescent="0.25">
      <c r="A25" s="243"/>
      <c r="B25" s="241"/>
      <c r="C25" s="239"/>
      <c r="D25" s="238"/>
      <c r="E25" s="239"/>
      <c r="F25" s="238"/>
      <c r="G25" s="50" t="s">
        <v>132</v>
      </c>
      <c r="H25" s="2" t="s">
        <v>133</v>
      </c>
      <c r="I25" s="2" t="s">
        <v>136</v>
      </c>
      <c r="J25" s="22"/>
      <c r="K25" s="224"/>
      <c r="L25" s="195"/>
      <c r="M25" s="22" t="s">
        <v>1052</v>
      </c>
      <c r="N25" s="22"/>
      <c r="O25" s="195"/>
      <c r="P25" s="195"/>
      <c r="Q25" s="195"/>
      <c r="R25" s="195"/>
      <c r="S25" s="195"/>
      <c r="T25" s="224"/>
      <c r="U25" s="234"/>
      <c r="V25" s="207"/>
      <c r="W25" s="195"/>
      <c r="X25" s="195"/>
      <c r="Y25" s="195"/>
      <c r="Z25" s="195"/>
      <c r="AA25" s="195"/>
      <c r="AB25" s="22" t="s">
        <v>1048</v>
      </c>
      <c r="AC25" s="195"/>
      <c r="AD25" s="193"/>
      <c r="AE25" s="24">
        <v>43282</v>
      </c>
      <c r="AF25" s="24">
        <v>43465</v>
      </c>
      <c r="AG25" s="18">
        <v>2017</v>
      </c>
    </row>
    <row r="26" spans="1:33" ht="36" customHeight="1" x14ac:dyDescent="0.25">
      <c r="A26" s="244"/>
      <c r="B26" s="241"/>
      <c r="C26" s="239" t="s">
        <v>29</v>
      </c>
      <c r="D26" s="192" t="s">
        <v>267</v>
      </c>
      <c r="E26" s="236" t="s">
        <v>30</v>
      </c>
      <c r="F26" s="192" t="s">
        <v>268</v>
      </c>
      <c r="G26" s="2" t="s">
        <v>137</v>
      </c>
      <c r="H26" s="2" t="s">
        <v>141</v>
      </c>
      <c r="I26" s="2" t="s">
        <v>125</v>
      </c>
      <c r="J26" s="78" t="s">
        <v>1077</v>
      </c>
      <c r="K26" s="2" t="s">
        <v>1267</v>
      </c>
      <c r="L26" s="251" t="s">
        <v>1593</v>
      </c>
      <c r="M26" s="22"/>
      <c r="N26" s="22" t="s">
        <v>1053</v>
      </c>
      <c r="O26" s="197" t="s">
        <v>1594</v>
      </c>
      <c r="P26" s="197" t="s">
        <v>1595</v>
      </c>
      <c r="Q26" s="197"/>
      <c r="R26" s="197"/>
      <c r="S26" s="197"/>
      <c r="T26" s="222" t="s">
        <v>1630</v>
      </c>
      <c r="U26" s="230">
        <v>0.1</v>
      </c>
      <c r="V26" s="205">
        <f>(U26*Z26)</f>
        <v>0.05</v>
      </c>
      <c r="W26" s="197" t="s">
        <v>1599</v>
      </c>
      <c r="X26" s="197" t="s">
        <v>1600</v>
      </c>
      <c r="Y26" s="219">
        <f>1/2</f>
        <v>0.5</v>
      </c>
      <c r="Z26" s="217">
        <f>1/2</f>
        <v>0.5</v>
      </c>
      <c r="AA26" s="197" t="s">
        <v>1612</v>
      </c>
      <c r="AB26" s="22" t="s">
        <v>1054</v>
      </c>
      <c r="AC26" s="199">
        <v>42735</v>
      </c>
      <c r="AD26" s="192"/>
      <c r="AE26" s="31">
        <v>42370</v>
      </c>
      <c r="AF26" s="31">
        <v>42490</v>
      </c>
      <c r="AG26" s="32">
        <v>42619</v>
      </c>
    </row>
    <row r="27" spans="1:33" ht="82.5" customHeight="1" x14ac:dyDescent="0.25">
      <c r="A27" s="244"/>
      <c r="B27" s="241"/>
      <c r="C27" s="239"/>
      <c r="D27" s="237"/>
      <c r="E27" s="236"/>
      <c r="F27" s="237"/>
      <c r="G27" s="2" t="s">
        <v>138</v>
      </c>
      <c r="H27" s="2" t="s">
        <v>141</v>
      </c>
      <c r="I27" s="2" t="s">
        <v>142</v>
      </c>
      <c r="J27" s="78" t="s">
        <v>1077</v>
      </c>
      <c r="K27" s="2" t="s">
        <v>1383</v>
      </c>
      <c r="L27" s="225"/>
      <c r="M27" s="26"/>
      <c r="N27" s="29" t="s">
        <v>1053</v>
      </c>
      <c r="O27" s="198"/>
      <c r="P27" s="198"/>
      <c r="Q27" s="198"/>
      <c r="R27" s="198"/>
      <c r="S27" s="198"/>
      <c r="T27" s="223"/>
      <c r="U27" s="231"/>
      <c r="V27" s="206"/>
      <c r="W27" s="198"/>
      <c r="X27" s="198"/>
      <c r="Y27" s="210"/>
      <c r="Z27" s="215"/>
      <c r="AA27" s="198"/>
      <c r="AB27" s="22" t="s">
        <v>1034</v>
      </c>
      <c r="AC27" s="198"/>
      <c r="AD27" s="196"/>
      <c r="AE27" s="31">
        <v>42491</v>
      </c>
      <c r="AF27" s="31">
        <v>42735</v>
      </c>
      <c r="AG27" s="32">
        <v>42619</v>
      </c>
    </row>
    <row r="28" spans="1:33" ht="188.25" customHeight="1" x14ac:dyDescent="0.25">
      <c r="A28" s="244"/>
      <c r="B28" s="241"/>
      <c r="C28" s="239"/>
      <c r="D28" s="237"/>
      <c r="E28" s="236"/>
      <c r="F28" s="237"/>
      <c r="G28" s="2" t="s">
        <v>139</v>
      </c>
      <c r="H28" s="2" t="s">
        <v>141</v>
      </c>
      <c r="I28" s="2" t="s">
        <v>143</v>
      </c>
      <c r="J28" s="79"/>
      <c r="K28" s="2" t="s">
        <v>1384</v>
      </c>
      <c r="L28" s="225"/>
      <c r="M28" s="22" t="s">
        <v>1078</v>
      </c>
      <c r="N28" s="35" t="s">
        <v>1079</v>
      </c>
      <c r="O28" s="198"/>
      <c r="P28" s="198"/>
      <c r="Q28" s="198"/>
      <c r="R28" s="198"/>
      <c r="S28" s="198"/>
      <c r="T28" s="223"/>
      <c r="U28" s="231"/>
      <c r="V28" s="206"/>
      <c r="W28" s="198"/>
      <c r="X28" s="198"/>
      <c r="Y28" s="210"/>
      <c r="Z28" s="215"/>
      <c r="AA28" s="198"/>
      <c r="AB28" s="35" t="s">
        <v>1080</v>
      </c>
      <c r="AC28" s="198"/>
      <c r="AD28" s="196"/>
      <c r="AE28" s="57">
        <v>42619</v>
      </c>
      <c r="AF28" s="57"/>
      <c r="AG28" s="76">
        <v>42735</v>
      </c>
    </row>
    <row r="29" spans="1:33" ht="108" x14ac:dyDescent="0.25">
      <c r="A29" s="244"/>
      <c r="B29" s="241"/>
      <c r="C29" s="239"/>
      <c r="D29" s="237"/>
      <c r="E29" s="236"/>
      <c r="F29" s="238"/>
      <c r="G29" s="2" t="s">
        <v>140</v>
      </c>
      <c r="H29" s="2" t="s">
        <v>141</v>
      </c>
      <c r="I29" s="2" t="s">
        <v>144</v>
      </c>
      <c r="J29" s="79"/>
      <c r="K29" s="2" t="s">
        <v>1385</v>
      </c>
      <c r="L29" s="226"/>
      <c r="M29" s="22" t="s">
        <v>1081</v>
      </c>
      <c r="N29" s="35" t="s">
        <v>1079</v>
      </c>
      <c r="O29" s="195"/>
      <c r="P29" s="195"/>
      <c r="Q29" s="195"/>
      <c r="R29" s="195"/>
      <c r="S29" s="195"/>
      <c r="T29" s="224"/>
      <c r="U29" s="232"/>
      <c r="V29" s="207"/>
      <c r="W29" s="195"/>
      <c r="X29" s="195"/>
      <c r="Y29" s="201"/>
      <c r="Z29" s="216"/>
      <c r="AA29" s="195"/>
      <c r="AB29" s="35" t="s">
        <v>1034</v>
      </c>
      <c r="AC29" s="195"/>
      <c r="AD29" s="193"/>
      <c r="AE29" s="57">
        <v>42491</v>
      </c>
      <c r="AF29" s="57">
        <v>42735</v>
      </c>
      <c r="AG29" s="56">
        <v>42735</v>
      </c>
    </row>
    <row r="30" spans="1:33" ht="154.5" customHeight="1" x14ac:dyDescent="0.25">
      <c r="A30" s="244"/>
      <c r="B30" s="241"/>
      <c r="C30" s="239"/>
      <c r="D30" s="237"/>
      <c r="E30" s="236" t="s">
        <v>145</v>
      </c>
      <c r="F30" s="192" t="s">
        <v>269</v>
      </c>
      <c r="G30" s="2" t="s">
        <v>146</v>
      </c>
      <c r="H30" s="2" t="s">
        <v>141</v>
      </c>
      <c r="I30" s="2" t="s">
        <v>149</v>
      </c>
      <c r="J30" s="79"/>
      <c r="K30" s="2" t="s">
        <v>1386</v>
      </c>
      <c r="L30" s="250" t="s">
        <v>1482</v>
      </c>
      <c r="M30" s="22" t="s">
        <v>1082</v>
      </c>
      <c r="N30" s="35" t="s">
        <v>1083</v>
      </c>
      <c r="O30" s="209" t="s">
        <v>1270</v>
      </c>
      <c r="P30" s="209" t="s">
        <v>1270</v>
      </c>
      <c r="Q30" s="209" t="s">
        <v>1270</v>
      </c>
      <c r="R30" s="209" t="s">
        <v>1270</v>
      </c>
      <c r="S30" s="209" t="s">
        <v>1270</v>
      </c>
      <c r="T30" s="253" t="s">
        <v>1596</v>
      </c>
      <c r="U30" s="227">
        <v>0.1</v>
      </c>
      <c r="V30" s="255">
        <f>(U30*Z30)</f>
        <v>7.2727272727272738E-2</v>
      </c>
      <c r="W30" s="209" t="s">
        <v>1225</v>
      </c>
      <c r="X30" s="209" t="s">
        <v>1431</v>
      </c>
      <c r="Y30" s="200">
        <f>8/8</f>
        <v>1</v>
      </c>
      <c r="Z30" s="214">
        <f>8/11</f>
        <v>0.72727272727272729</v>
      </c>
      <c r="AA30" s="209" t="s">
        <v>1613</v>
      </c>
      <c r="AB30" s="35" t="s">
        <v>1034</v>
      </c>
      <c r="AC30" s="194">
        <v>42735</v>
      </c>
      <c r="AD30" s="192"/>
      <c r="AE30" s="57">
        <v>42491</v>
      </c>
      <c r="AF30" s="57">
        <v>42735</v>
      </c>
      <c r="AG30" s="57">
        <v>42735</v>
      </c>
    </row>
    <row r="31" spans="1:33" ht="87.75" customHeight="1" x14ac:dyDescent="0.25">
      <c r="A31" s="244"/>
      <c r="B31" s="241"/>
      <c r="C31" s="239"/>
      <c r="D31" s="237"/>
      <c r="E31" s="236"/>
      <c r="F31" s="238"/>
      <c r="G31" s="2" t="s">
        <v>147</v>
      </c>
      <c r="H31" s="2" t="s">
        <v>141</v>
      </c>
      <c r="I31" s="2" t="s">
        <v>148</v>
      </c>
      <c r="J31" s="79"/>
      <c r="K31" s="2" t="s">
        <v>1268</v>
      </c>
      <c r="L31" s="226"/>
      <c r="M31" s="22" t="s">
        <v>1055</v>
      </c>
      <c r="N31" s="35" t="s">
        <v>1079</v>
      </c>
      <c r="O31" s="195"/>
      <c r="P31" s="195"/>
      <c r="Q31" s="195"/>
      <c r="R31" s="195"/>
      <c r="S31" s="195"/>
      <c r="T31" s="224"/>
      <c r="U31" s="229"/>
      <c r="V31" s="256"/>
      <c r="W31" s="195"/>
      <c r="X31" s="195"/>
      <c r="Y31" s="201"/>
      <c r="Z31" s="216"/>
      <c r="AA31" s="195"/>
      <c r="AB31" s="35" t="s">
        <v>1034</v>
      </c>
      <c r="AC31" s="195"/>
      <c r="AD31" s="193"/>
      <c r="AE31" s="57">
        <v>42491</v>
      </c>
      <c r="AF31" s="59">
        <v>42735</v>
      </c>
      <c r="AG31" s="59">
        <v>42735</v>
      </c>
    </row>
    <row r="32" spans="1:33" ht="84" x14ac:dyDescent="0.25">
      <c r="A32" s="244"/>
      <c r="B32" s="241"/>
      <c r="C32" s="239"/>
      <c r="D32" s="237"/>
      <c r="E32" s="236" t="s">
        <v>270</v>
      </c>
      <c r="F32" s="192" t="s">
        <v>271</v>
      </c>
      <c r="G32" s="2" t="s">
        <v>150</v>
      </c>
      <c r="H32" s="246" t="s">
        <v>141</v>
      </c>
      <c r="I32" s="2" t="s">
        <v>152</v>
      </c>
      <c r="J32" s="79"/>
      <c r="K32" s="2" t="s">
        <v>1387</v>
      </c>
      <c r="L32" s="250" t="s">
        <v>1340</v>
      </c>
      <c r="M32" s="22" t="s">
        <v>1084</v>
      </c>
      <c r="N32" s="35"/>
      <c r="O32" s="209" t="s">
        <v>1557</v>
      </c>
      <c r="P32" s="209" t="s">
        <v>1271</v>
      </c>
      <c r="Q32" s="209" t="s">
        <v>1417</v>
      </c>
      <c r="R32" s="209" t="s">
        <v>1417</v>
      </c>
      <c r="S32" s="209" t="s">
        <v>1417</v>
      </c>
      <c r="T32" s="253" t="s">
        <v>1588</v>
      </c>
      <c r="U32" s="227">
        <v>0.09</v>
      </c>
      <c r="V32" s="255">
        <f>(U32*Z32)</f>
        <v>3.8571428571428569E-2</v>
      </c>
      <c r="W32" s="209" t="s">
        <v>1416</v>
      </c>
      <c r="X32" s="209" t="s">
        <v>1432</v>
      </c>
      <c r="Y32" s="200">
        <f>3/5</f>
        <v>0.6</v>
      </c>
      <c r="Z32" s="214">
        <f>3/7</f>
        <v>0.42857142857142855</v>
      </c>
      <c r="AA32" s="209" t="s">
        <v>1613</v>
      </c>
      <c r="AB32" s="35" t="s">
        <v>1034</v>
      </c>
      <c r="AC32" s="194">
        <v>42735</v>
      </c>
      <c r="AD32" s="192"/>
      <c r="AE32" s="57">
        <v>42491</v>
      </c>
      <c r="AF32" s="57">
        <v>42735</v>
      </c>
      <c r="AG32" s="57">
        <v>42735</v>
      </c>
    </row>
    <row r="33" spans="1:33" ht="96" customHeight="1" x14ac:dyDescent="0.25">
      <c r="A33" s="244"/>
      <c r="B33" s="242"/>
      <c r="C33" s="239"/>
      <c r="D33" s="238"/>
      <c r="E33" s="236"/>
      <c r="F33" s="238"/>
      <c r="G33" s="2" t="s">
        <v>151</v>
      </c>
      <c r="H33" s="246"/>
      <c r="I33" s="2" t="s">
        <v>148</v>
      </c>
      <c r="J33" s="79"/>
      <c r="K33" s="2" t="s">
        <v>1269</v>
      </c>
      <c r="L33" s="226"/>
      <c r="M33" s="22" t="s">
        <v>1056</v>
      </c>
      <c r="N33" s="35"/>
      <c r="O33" s="195"/>
      <c r="P33" s="195"/>
      <c r="Q33" s="195"/>
      <c r="R33" s="254"/>
      <c r="S33" s="195"/>
      <c r="T33" s="224"/>
      <c r="U33" s="229"/>
      <c r="V33" s="256"/>
      <c r="W33" s="195"/>
      <c r="X33" s="195"/>
      <c r="Y33" s="201"/>
      <c r="Z33" s="216"/>
      <c r="AA33" s="195"/>
      <c r="AB33" s="35" t="s">
        <v>1034</v>
      </c>
      <c r="AC33" s="195"/>
      <c r="AD33" s="193"/>
      <c r="AE33" s="57">
        <v>42491</v>
      </c>
      <c r="AF33" s="57">
        <v>42735</v>
      </c>
      <c r="AG33" s="57">
        <v>42735</v>
      </c>
    </row>
    <row r="34" spans="1:33" ht="12" hidden="1" customHeight="1" x14ac:dyDescent="0.25">
      <c r="A34" s="6" t="s">
        <v>1217</v>
      </c>
      <c r="C34" s="6" t="s">
        <v>1214</v>
      </c>
      <c r="E34" s="5" t="s">
        <v>1215</v>
      </c>
      <c r="L34" s="5" t="s">
        <v>1216</v>
      </c>
    </row>
    <row r="35" spans="1:33" ht="12" hidden="1" customHeight="1" x14ac:dyDescent="0.25">
      <c r="M35" s="5">
        <v>27</v>
      </c>
    </row>
    <row r="36" spans="1:33" ht="12" hidden="1" customHeight="1" x14ac:dyDescent="0.25">
      <c r="D36" s="5">
        <v>3</v>
      </c>
    </row>
    <row r="37" spans="1:33" ht="87" customHeight="1" x14ac:dyDescent="0.25">
      <c r="U37" s="124">
        <f>SUBTOTAL(9,U10:U36)</f>
        <v>1.002</v>
      </c>
      <c r="V37" s="125">
        <f>SUBTOTAL(9,V10:V36)</f>
        <v>0.58578588078588079</v>
      </c>
    </row>
    <row r="53" spans="18:18" x14ac:dyDescent="0.25">
      <c r="R53" s="160"/>
    </row>
    <row r="54" spans="18:18" x14ac:dyDescent="0.25">
      <c r="R54" s="160"/>
    </row>
    <row r="55" spans="18:18" x14ac:dyDescent="0.25">
      <c r="R55" s="160"/>
    </row>
    <row r="56" spans="18:18" x14ac:dyDescent="0.25">
      <c r="R56" s="160"/>
    </row>
  </sheetData>
  <autoFilter ref="A9:AG36">
    <filterColumn colId="32">
      <customFilters>
        <customFilter operator="notEqual" val=" "/>
      </customFilters>
    </filterColumn>
  </autoFilter>
  <mergeCells count="139">
    <mergeCell ref="U26:U29"/>
    <mergeCell ref="Z32:Z33"/>
    <mergeCell ref="AA32:AA33"/>
    <mergeCell ref="O30:O31"/>
    <mergeCell ref="T32:T33"/>
    <mergeCell ref="O32:O33"/>
    <mergeCell ref="P32:P33"/>
    <mergeCell ref="Q32:Q33"/>
    <mergeCell ref="R32:R33"/>
    <mergeCell ref="S32:S33"/>
    <mergeCell ref="T30:T31"/>
    <mergeCell ref="S30:S31"/>
    <mergeCell ref="R30:R31"/>
    <mergeCell ref="Q30:Q31"/>
    <mergeCell ref="P30:P31"/>
    <mergeCell ref="W30:W31"/>
    <mergeCell ref="X30:X31"/>
    <mergeCell ref="Y30:Y31"/>
    <mergeCell ref="Z30:Z31"/>
    <mergeCell ref="U30:U31"/>
    <mergeCell ref="U32:U33"/>
    <mergeCell ref="V30:V31"/>
    <mergeCell ref="V32:V33"/>
    <mergeCell ref="W32:W33"/>
    <mergeCell ref="O26:O29"/>
    <mergeCell ref="P26:P29"/>
    <mergeCell ref="Q26:Q29"/>
    <mergeCell ref="R26:R29"/>
    <mergeCell ref="S26:S29"/>
    <mergeCell ref="T26:T29"/>
    <mergeCell ref="O17:O21"/>
    <mergeCell ref="P17:P21"/>
    <mergeCell ref="Q17:Q21"/>
    <mergeCell ref="R17:R21"/>
    <mergeCell ref="S17:S21"/>
    <mergeCell ref="L30:L31"/>
    <mergeCell ref="L32:L33"/>
    <mergeCell ref="L26:L29"/>
    <mergeCell ref="L22:L25"/>
    <mergeCell ref="F30:F31"/>
    <mergeCell ref="F26:F29"/>
    <mergeCell ref="T10:T12"/>
    <mergeCell ref="O14:O16"/>
    <mergeCell ref="P14:P16"/>
    <mergeCell ref="Q14:Q16"/>
    <mergeCell ref="R14:R16"/>
    <mergeCell ref="S14:S16"/>
    <mergeCell ref="T14:T16"/>
    <mergeCell ref="R10:R12"/>
    <mergeCell ref="S10:S12"/>
    <mergeCell ref="O10:O12"/>
    <mergeCell ref="T17:T21"/>
    <mergeCell ref="K22:K25"/>
    <mergeCell ref="O22:O25"/>
    <mergeCell ref="P22:P25"/>
    <mergeCell ref="Q22:Q25"/>
    <mergeCell ref="R22:R25"/>
    <mergeCell ref="S22:S25"/>
    <mergeCell ref="T22:T25"/>
    <mergeCell ref="B10:B33"/>
    <mergeCell ref="A10:A33"/>
    <mergeCell ref="C10:C21"/>
    <mergeCell ref="H32:H33"/>
    <mergeCell ref="F32:F33"/>
    <mergeCell ref="E32:E33"/>
    <mergeCell ref="F22:F25"/>
    <mergeCell ref="E22:E25"/>
    <mergeCell ref="F17:F21"/>
    <mergeCell ref="F14:F16"/>
    <mergeCell ref="F10:F12"/>
    <mergeCell ref="E10:E13"/>
    <mergeCell ref="C3:D6"/>
    <mergeCell ref="E26:E29"/>
    <mergeCell ref="E30:E31"/>
    <mergeCell ref="D22:D25"/>
    <mergeCell ref="C22:C25"/>
    <mergeCell ref="E14:E16"/>
    <mergeCell ref="E17:E21"/>
    <mergeCell ref="D10:D21"/>
    <mergeCell ref="D26:D33"/>
    <mergeCell ref="C26:C33"/>
    <mergeCell ref="K10:K11"/>
    <mergeCell ref="W10:W12"/>
    <mergeCell ref="Y10:Y12"/>
    <mergeCell ref="W17:W21"/>
    <mergeCell ref="X17:X21"/>
    <mergeCell ref="Y17:Y21"/>
    <mergeCell ref="X22:X25"/>
    <mergeCell ref="L14:L16"/>
    <mergeCell ref="L17:L21"/>
    <mergeCell ref="P10:P12"/>
    <mergeCell ref="Q10:Q12"/>
    <mergeCell ref="Y22:Y25"/>
    <mergeCell ref="W14:W16"/>
    <mergeCell ref="X10:X12"/>
    <mergeCell ref="U10:U12"/>
    <mergeCell ref="U14:U16"/>
    <mergeCell ref="U17:U21"/>
    <mergeCell ref="U22:U25"/>
    <mergeCell ref="K12:K13"/>
    <mergeCell ref="L10:L13"/>
    <mergeCell ref="Y32:Y33"/>
    <mergeCell ref="V10:V12"/>
    <mergeCell ref="V14:V16"/>
    <mergeCell ref="V17:V21"/>
    <mergeCell ref="V22:V25"/>
    <mergeCell ref="V26:V29"/>
    <mergeCell ref="AC10:AC12"/>
    <mergeCell ref="AA14:AA16"/>
    <mergeCell ref="AC14:AC16"/>
    <mergeCell ref="AA30:AA31"/>
    <mergeCell ref="AC30:AC31"/>
    <mergeCell ref="AA10:AA12"/>
    <mergeCell ref="X14:X16"/>
    <mergeCell ref="Y14:Y16"/>
    <mergeCell ref="W22:W25"/>
    <mergeCell ref="Z10:Z12"/>
    <mergeCell ref="Z14:Z16"/>
    <mergeCell ref="Z22:Z25"/>
    <mergeCell ref="Z26:Z29"/>
    <mergeCell ref="Z17:Z21"/>
    <mergeCell ref="W26:W29"/>
    <mergeCell ref="X26:X29"/>
    <mergeCell ref="Y26:Y29"/>
    <mergeCell ref="X32:X33"/>
    <mergeCell ref="AD30:AD31"/>
    <mergeCell ref="AC32:AC33"/>
    <mergeCell ref="AD32:AD33"/>
    <mergeCell ref="AD14:AD16"/>
    <mergeCell ref="AD10:AD12"/>
    <mergeCell ref="AA17:AA21"/>
    <mergeCell ref="AC17:AC21"/>
    <mergeCell ref="AD17:AD21"/>
    <mergeCell ref="AA22:AA25"/>
    <mergeCell ref="AC22:AC25"/>
    <mergeCell ref="AD22:AD25"/>
    <mergeCell ref="AA26:AA29"/>
    <mergeCell ref="AC26:AC29"/>
    <mergeCell ref="AD26:AD29"/>
  </mergeCells>
  <printOptions horizontalCentered="1" verticalCentered="1"/>
  <pageMargins left="0.23622047244094491" right="0.23622047244094491" top="0.15748031496062992" bottom="0.15748031496062992" header="0.31496062992125984" footer="0.31496062992125984"/>
  <pageSetup paperSize="14"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B0F0"/>
  </sheetPr>
  <dimension ref="A2:AH41"/>
  <sheetViews>
    <sheetView zoomScale="70" zoomScaleNormal="70" workbookViewId="0">
      <pane xSplit="2" topLeftCell="C1" activePane="topRight" state="frozen"/>
      <selection pane="topRight" activeCell="A2" sqref="A2:AA27"/>
    </sheetView>
  </sheetViews>
  <sheetFormatPr baseColWidth="10" defaultRowHeight="12" x14ac:dyDescent="0.25"/>
  <cols>
    <col min="1" max="1" width="16.7109375" style="6" customWidth="1"/>
    <col min="2" max="2" width="25.7109375" style="5" hidden="1" customWidth="1"/>
    <col min="3" max="3" width="20.7109375" style="91" customWidth="1"/>
    <col min="4" max="4" width="25.7109375" style="5" hidden="1" customWidth="1"/>
    <col min="5" max="5" width="20.7109375" style="5" customWidth="1"/>
    <col min="6" max="6" width="30.7109375" style="5" hidden="1" customWidth="1"/>
    <col min="7" max="8" width="30.7109375" style="6" hidden="1" customWidth="1"/>
    <col min="9" max="9" width="14.7109375" style="6" hidden="1" customWidth="1"/>
    <col min="10" max="10" width="51.5703125" style="6" hidden="1" customWidth="1"/>
    <col min="11" max="11" width="100.85546875" style="6" customWidth="1"/>
    <col min="12" max="12" width="51.5703125" style="6" customWidth="1"/>
    <col min="13" max="13" width="38" style="5" hidden="1" customWidth="1"/>
    <col min="14" max="14" width="25.85546875" style="5" hidden="1" customWidth="1"/>
    <col min="15" max="19" width="25.85546875" style="5" customWidth="1"/>
    <col min="20" max="20" width="66.28515625" style="5" customWidth="1"/>
    <col min="21" max="27" width="25.85546875" style="5" customWidth="1"/>
    <col min="28" max="28" width="29.140625" style="5" hidden="1" customWidth="1"/>
    <col min="29" max="29" width="30.7109375" style="5" hidden="1" customWidth="1"/>
    <col min="30" max="30" width="25.85546875" style="5" hidden="1" customWidth="1"/>
    <col min="31" max="31" width="0" style="20" hidden="1" customWidth="1"/>
    <col min="32" max="32" width="13.85546875" style="20" hidden="1" customWidth="1"/>
    <col min="33" max="33" width="12.85546875" style="5" hidden="1" customWidth="1"/>
    <col min="34" max="34" width="0" style="6" hidden="1" customWidth="1"/>
    <col min="35" max="35" width="57.7109375" style="6" customWidth="1"/>
    <col min="36" max="16384" width="11.42578125" style="6"/>
  </cols>
  <sheetData>
    <row r="2" spans="1:34" x14ac:dyDescent="0.25">
      <c r="C2" s="259" t="s">
        <v>1183</v>
      </c>
      <c r="D2" s="235"/>
    </row>
    <row r="3" spans="1:34" x14ac:dyDescent="0.25">
      <c r="C3" s="259"/>
      <c r="D3" s="235"/>
    </row>
    <row r="4" spans="1:34" x14ac:dyDescent="0.25">
      <c r="C4" s="259"/>
      <c r="D4" s="235"/>
    </row>
    <row r="5" spans="1:34" x14ac:dyDescent="0.25">
      <c r="A5" s="7" t="s">
        <v>842</v>
      </c>
    </row>
    <row r="6" spans="1:34" x14ac:dyDescent="0.25">
      <c r="A6" s="7" t="s">
        <v>843</v>
      </c>
    </row>
    <row r="8" spans="1:34" ht="48" x14ac:dyDescent="0.25">
      <c r="A8" s="92" t="s">
        <v>105</v>
      </c>
      <c r="B8" s="3" t="s">
        <v>259</v>
      </c>
      <c r="C8" s="92" t="s">
        <v>257</v>
      </c>
      <c r="D8" s="3" t="s">
        <v>260</v>
      </c>
      <c r="E8" s="92" t="s">
        <v>102</v>
      </c>
      <c r="F8" s="3" t="s">
        <v>261</v>
      </c>
      <c r="G8" s="3" t="s">
        <v>103</v>
      </c>
      <c r="H8" s="3" t="s">
        <v>97</v>
      </c>
      <c r="I8" s="3" t="s">
        <v>536</v>
      </c>
      <c r="J8" s="3" t="s">
        <v>860</v>
      </c>
      <c r="K8" s="81" t="s">
        <v>1201</v>
      </c>
      <c r="L8" s="81" t="s">
        <v>1368</v>
      </c>
      <c r="M8" s="3" t="s">
        <v>916</v>
      </c>
      <c r="N8" s="3" t="s">
        <v>549</v>
      </c>
      <c r="O8" s="113" t="s">
        <v>1257</v>
      </c>
      <c r="P8" s="95" t="s">
        <v>1249</v>
      </c>
      <c r="Q8" s="95" t="s">
        <v>1250</v>
      </c>
      <c r="R8" s="95" t="s">
        <v>1251</v>
      </c>
      <c r="S8" s="95" t="s">
        <v>1252</v>
      </c>
      <c r="T8" s="95" t="s">
        <v>1369</v>
      </c>
      <c r="U8" s="95" t="s">
        <v>1273</v>
      </c>
      <c r="V8" s="95" t="s">
        <v>1239</v>
      </c>
      <c r="W8" s="95" t="s">
        <v>1220</v>
      </c>
      <c r="X8" s="95" t="s">
        <v>1226</v>
      </c>
      <c r="Y8" s="95" t="s">
        <v>1227</v>
      </c>
      <c r="Z8" s="95" t="s">
        <v>1228</v>
      </c>
      <c r="AA8" s="81" t="s">
        <v>840</v>
      </c>
      <c r="AB8" s="95" t="s">
        <v>1373</v>
      </c>
      <c r="AC8" s="95" t="s">
        <v>1374</v>
      </c>
      <c r="AD8" s="3" t="s">
        <v>840</v>
      </c>
      <c r="AE8" s="21" t="s">
        <v>838</v>
      </c>
      <c r="AF8" s="21" t="s">
        <v>839</v>
      </c>
      <c r="AG8" s="21" t="s">
        <v>1094</v>
      </c>
      <c r="AH8" s="95" t="s">
        <v>1213</v>
      </c>
    </row>
    <row r="9" spans="1:34" ht="72" customHeight="1" x14ac:dyDescent="0.25">
      <c r="A9" s="239" t="s">
        <v>0</v>
      </c>
      <c r="B9" s="239" t="s">
        <v>153</v>
      </c>
      <c r="C9" s="239" t="s">
        <v>16</v>
      </c>
      <c r="D9" s="239" t="s">
        <v>272</v>
      </c>
      <c r="E9" s="143" t="s">
        <v>17</v>
      </c>
      <c r="F9" s="17" t="s">
        <v>273</v>
      </c>
      <c r="G9" s="22" t="s">
        <v>18</v>
      </c>
      <c r="H9" s="2" t="s">
        <v>154</v>
      </c>
      <c r="I9" s="2" t="s">
        <v>125</v>
      </c>
      <c r="J9" s="2" t="s">
        <v>1085</v>
      </c>
      <c r="K9" s="2" t="s">
        <v>1267</v>
      </c>
      <c r="L9" s="2" t="s">
        <v>1341</v>
      </c>
      <c r="M9" s="22" t="s">
        <v>917</v>
      </c>
      <c r="N9" s="16"/>
      <c r="O9" s="128" t="s">
        <v>1272</v>
      </c>
      <c r="P9" s="128" t="s">
        <v>1272</v>
      </c>
      <c r="Q9" s="128"/>
      <c r="R9" s="128"/>
      <c r="S9" s="128"/>
      <c r="T9" s="182" t="s">
        <v>1558</v>
      </c>
      <c r="U9" s="134">
        <v>0.1</v>
      </c>
      <c r="V9" s="135">
        <f>(Z9*U9)</f>
        <v>0.1</v>
      </c>
      <c r="W9" s="2" t="s">
        <v>1229</v>
      </c>
      <c r="X9" s="128" t="s">
        <v>1433</v>
      </c>
      <c r="Y9" s="137">
        <f>3/3</f>
        <v>1</v>
      </c>
      <c r="Z9" s="137">
        <f>3/3</f>
        <v>1</v>
      </c>
      <c r="AA9" s="128" t="s">
        <v>1609</v>
      </c>
      <c r="AB9" s="141">
        <v>42735</v>
      </c>
      <c r="AC9" s="133"/>
      <c r="AD9" s="127"/>
      <c r="AE9" s="32"/>
      <c r="AF9" s="32"/>
      <c r="AG9" s="34"/>
    </row>
    <row r="10" spans="1:34" ht="84" x14ac:dyDescent="0.25">
      <c r="A10" s="244"/>
      <c r="B10" s="239"/>
      <c r="C10" s="244"/>
      <c r="D10" s="239"/>
      <c r="E10" s="143" t="s">
        <v>19</v>
      </c>
      <c r="F10" s="17" t="s">
        <v>274</v>
      </c>
      <c r="G10" s="22" t="s">
        <v>20</v>
      </c>
      <c r="H10" s="2" t="s">
        <v>1086</v>
      </c>
      <c r="I10" s="2" t="s">
        <v>155</v>
      </c>
      <c r="J10" s="2"/>
      <c r="K10" s="2" t="s">
        <v>1275</v>
      </c>
      <c r="L10" s="2" t="s">
        <v>1342</v>
      </c>
      <c r="M10" s="35" t="s">
        <v>1059</v>
      </c>
      <c r="N10" s="79" t="s">
        <v>848</v>
      </c>
      <c r="O10" s="97" t="s">
        <v>1276</v>
      </c>
      <c r="P10" s="97"/>
      <c r="Q10" s="97" t="s">
        <v>1274</v>
      </c>
      <c r="R10" s="131"/>
      <c r="S10" s="97"/>
      <c r="T10" s="97"/>
      <c r="U10" s="145"/>
      <c r="V10" s="136">
        <f>(Y10*U10)</f>
        <v>0</v>
      </c>
      <c r="W10" s="2" t="s">
        <v>1230</v>
      </c>
      <c r="X10" s="93" t="s">
        <v>1434</v>
      </c>
      <c r="Y10" s="93"/>
      <c r="Z10" s="93"/>
      <c r="AA10" s="79" t="s">
        <v>1609</v>
      </c>
      <c r="AB10" s="142">
        <v>42735</v>
      </c>
      <c r="AC10" s="131"/>
      <c r="AD10" s="35" t="s">
        <v>1058</v>
      </c>
      <c r="AE10" s="56"/>
      <c r="AF10" s="56"/>
      <c r="AG10" s="57">
        <v>42735</v>
      </c>
      <c r="AH10" s="6">
        <v>2017</v>
      </c>
    </row>
    <row r="11" spans="1:34" ht="84" x14ac:dyDescent="0.25">
      <c r="A11" s="244"/>
      <c r="B11" s="239"/>
      <c r="C11" s="244"/>
      <c r="D11" s="239"/>
      <c r="E11" s="247" t="s">
        <v>21</v>
      </c>
      <c r="F11" s="192" t="s">
        <v>275</v>
      </c>
      <c r="G11" s="22" t="s">
        <v>157</v>
      </c>
      <c r="H11" s="4" t="s">
        <v>156</v>
      </c>
      <c r="I11" s="2" t="s">
        <v>159</v>
      </c>
      <c r="J11" s="18"/>
      <c r="K11" s="2" t="s">
        <v>1388</v>
      </c>
      <c r="L11" s="250" t="s">
        <v>1343</v>
      </c>
      <c r="M11" s="35" t="s">
        <v>1060</v>
      </c>
      <c r="N11" s="79" t="s">
        <v>849</v>
      </c>
      <c r="O11" s="258" t="s">
        <v>1277</v>
      </c>
      <c r="P11" s="258"/>
      <c r="Q11" s="258" t="s">
        <v>1283</v>
      </c>
      <c r="R11" s="258" t="s">
        <v>1284</v>
      </c>
      <c r="S11" s="258" t="s">
        <v>1285</v>
      </c>
      <c r="T11" s="265" t="s">
        <v>1601</v>
      </c>
      <c r="U11" s="261"/>
      <c r="V11" s="263">
        <f>(Z11*U11)</f>
        <v>0</v>
      </c>
      <c r="W11" s="250" t="s">
        <v>1231</v>
      </c>
      <c r="X11" s="258" t="s">
        <v>1232</v>
      </c>
      <c r="Y11" s="258"/>
      <c r="Z11" s="258"/>
      <c r="AA11" s="258" t="s">
        <v>1609</v>
      </c>
      <c r="AB11" s="258" t="s">
        <v>1375</v>
      </c>
      <c r="AC11" s="258"/>
      <c r="AD11" s="35" t="s">
        <v>847</v>
      </c>
      <c r="AE11" s="56"/>
      <c r="AF11" s="56"/>
      <c r="AG11" s="57">
        <v>42735</v>
      </c>
      <c r="AH11" s="6">
        <v>2017</v>
      </c>
    </row>
    <row r="12" spans="1:34" ht="242.25" customHeight="1" x14ac:dyDescent="0.25">
      <c r="A12" s="244"/>
      <c r="B12" s="239"/>
      <c r="C12" s="244"/>
      <c r="D12" s="239"/>
      <c r="E12" s="260"/>
      <c r="F12" s="238"/>
      <c r="G12" s="22" t="s">
        <v>158</v>
      </c>
      <c r="H12" s="4" t="s">
        <v>156</v>
      </c>
      <c r="I12" s="2" t="s">
        <v>160</v>
      </c>
      <c r="J12" s="18"/>
      <c r="K12" s="2" t="s">
        <v>1389</v>
      </c>
      <c r="L12" s="226"/>
      <c r="M12" s="35" t="s">
        <v>1061</v>
      </c>
      <c r="N12" s="79" t="s">
        <v>648</v>
      </c>
      <c r="O12" s="195"/>
      <c r="P12" s="195"/>
      <c r="Q12" s="195"/>
      <c r="R12" s="195"/>
      <c r="S12" s="195"/>
      <c r="T12" s="266"/>
      <c r="U12" s="262"/>
      <c r="V12" s="207"/>
      <c r="W12" s="226"/>
      <c r="X12" s="195"/>
      <c r="Y12" s="195"/>
      <c r="Z12" s="195"/>
      <c r="AA12" s="195"/>
      <c r="AB12" s="195"/>
      <c r="AC12" s="195"/>
      <c r="AD12" s="35" t="s">
        <v>847</v>
      </c>
      <c r="AE12" s="56"/>
      <c r="AF12" s="56"/>
      <c r="AG12" s="57">
        <v>42735</v>
      </c>
    </row>
    <row r="13" spans="1:34" ht="56.25" customHeight="1" x14ac:dyDescent="0.25">
      <c r="A13" s="239"/>
      <c r="B13" s="239"/>
      <c r="C13" s="239"/>
      <c r="D13" s="239"/>
      <c r="E13" s="143" t="s">
        <v>22</v>
      </c>
      <c r="F13" s="17" t="s">
        <v>276</v>
      </c>
      <c r="G13" s="22" t="s">
        <v>23</v>
      </c>
      <c r="H13" s="2"/>
      <c r="I13" s="2" t="s">
        <v>183</v>
      </c>
      <c r="J13" s="18"/>
      <c r="K13" s="129" t="s">
        <v>1370</v>
      </c>
      <c r="L13" s="18" t="s">
        <v>1559</v>
      </c>
      <c r="M13" s="35" t="s">
        <v>1091</v>
      </c>
      <c r="N13" s="35" t="s">
        <v>1087</v>
      </c>
      <c r="O13" s="35" t="s">
        <v>1278</v>
      </c>
      <c r="P13" s="35"/>
      <c r="Q13" s="35"/>
      <c r="R13" s="35"/>
      <c r="S13" s="35"/>
      <c r="T13" s="35" t="s">
        <v>1602</v>
      </c>
      <c r="U13" s="145"/>
      <c r="V13" s="115">
        <f>(Z13*U13)</f>
        <v>0</v>
      </c>
      <c r="W13" s="90" t="s">
        <v>1233</v>
      </c>
      <c r="X13" s="35" t="s">
        <v>1435</v>
      </c>
      <c r="Y13" s="35"/>
      <c r="Z13" s="35"/>
      <c r="AA13" s="35" t="s">
        <v>1609</v>
      </c>
      <c r="AB13" s="57">
        <v>42735</v>
      </c>
      <c r="AC13" s="35"/>
      <c r="AD13" s="35" t="s">
        <v>847</v>
      </c>
      <c r="AE13" s="56">
        <v>42626</v>
      </c>
      <c r="AF13" s="56">
        <v>42735</v>
      </c>
      <c r="AG13" s="35" t="s">
        <v>1088</v>
      </c>
    </row>
    <row r="14" spans="1:34" ht="124.5" customHeight="1" x14ac:dyDescent="0.25">
      <c r="A14" s="239"/>
      <c r="B14" s="239"/>
      <c r="C14" s="239"/>
      <c r="D14" s="239"/>
      <c r="E14" s="143" t="s">
        <v>24</v>
      </c>
      <c r="F14" s="17" t="s">
        <v>277</v>
      </c>
      <c r="G14" s="22" t="s">
        <v>25</v>
      </c>
      <c r="H14" s="2" t="s">
        <v>161</v>
      </c>
      <c r="I14" s="2" t="s">
        <v>162</v>
      </c>
      <c r="J14" s="15" t="s">
        <v>1089</v>
      </c>
      <c r="K14" s="15" t="s">
        <v>1401</v>
      </c>
      <c r="L14" s="15" t="s">
        <v>1390</v>
      </c>
      <c r="M14" s="35" t="s">
        <v>1092</v>
      </c>
      <c r="N14" s="35" t="s">
        <v>1090</v>
      </c>
      <c r="O14" s="35" t="s">
        <v>1279</v>
      </c>
      <c r="P14" s="35" t="s">
        <v>1402</v>
      </c>
      <c r="Q14" s="35" t="s">
        <v>1403</v>
      </c>
      <c r="R14" s="35"/>
      <c r="S14" s="35"/>
      <c r="T14" s="147" t="s">
        <v>1560</v>
      </c>
      <c r="U14" s="108">
        <v>0.1</v>
      </c>
      <c r="V14" s="115">
        <f>(Z14*U14)</f>
        <v>7.1428571428571438E-2</v>
      </c>
      <c r="W14" s="15" t="s">
        <v>1234</v>
      </c>
      <c r="X14" s="35" t="s">
        <v>1436</v>
      </c>
      <c r="Y14" s="35">
        <f>5/6</f>
        <v>0.83333333333333337</v>
      </c>
      <c r="Z14" s="150">
        <f>5/7</f>
        <v>0.7142857142857143</v>
      </c>
      <c r="AA14" s="35" t="s">
        <v>1610</v>
      </c>
      <c r="AB14" s="57">
        <v>42735</v>
      </c>
      <c r="AC14" s="35"/>
      <c r="AD14" s="35" t="s">
        <v>850</v>
      </c>
      <c r="AE14" s="56">
        <v>42626</v>
      </c>
      <c r="AF14" s="56">
        <v>42735</v>
      </c>
      <c r="AG14" s="35" t="s">
        <v>1088</v>
      </c>
    </row>
    <row r="15" spans="1:34" ht="1.5" hidden="1" customHeight="1" x14ac:dyDescent="0.25">
      <c r="A15" s="239"/>
      <c r="B15" s="239"/>
      <c r="C15" s="239"/>
      <c r="D15" s="239"/>
      <c r="E15" s="17" t="s">
        <v>26</v>
      </c>
      <c r="F15" s="17" t="s">
        <v>278</v>
      </c>
      <c r="G15" s="22" t="s">
        <v>27</v>
      </c>
      <c r="H15" s="18"/>
      <c r="I15" s="2" t="s">
        <v>163</v>
      </c>
      <c r="J15" s="22" t="s">
        <v>854</v>
      </c>
      <c r="K15" s="64"/>
      <c r="L15" s="87"/>
      <c r="M15" s="22" t="s">
        <v>852</v>
      </c>
      <c r="N15" s="22" t="s">
        <v>851</v>
      </c>
      <c r="O15" s="98"/>
      <c r="P15" s="98"/>
      <c r="Q15" s="98"/>
      <c r="R15" s="98"/>
      <c r="S15" s="98"/>
      <c r="T15" s="98"/>
      <c r="U15" s="90"/>
      <c r="V15" s="90"/>
      <c r="W15" s="90"/>
      <c r="X15" s="90"/>
      <c r="Y15" s="90"/>
      <c r="Z15" s="90"/>
      <c r="AA15" s="87"/>
      <c r="AB15" s="132"/>
      <c r="AC15" s="132"/>
      <c r="AD15" s="22" t="s">
        <v>853</v>
      </c>
      <c r="AE15" s="32">
        <v>42370</v>
      </c>
      <c r="AF15" s="32">
        <v>42458</v>
      </c>
      <c r="AG15" s="34"/>
    </row>
    <row r="16" spans="1:34" ht="228" x14ac:dyDescent="0.25">
      <c r="A16" s="244"/>
      <c r="B16" s="239"/>
      <c r="C16" s="244" t="s">
        <v>9</v>
      </c>
      <c r="D16" s="192" t="s">
        <v>279</v>
      </c>
      <c r="E16" s="143" t="s">
        <v>10</v>
      </c>
      <c r="F16" s="17" t="s">
        <v>280</v>
      </c>
      <c r="G16" s="22" t="s">
        <v>11</v>
      </c>
      <c r="H16" s="18"/>
      <c r="I16" s="2" t="s">
        <v>164</v>
      </c>
      <c r="J16" s="2" t="s">
        <v>1093</v>
      </c>
      <c r="K16" s="2" t="s">
        <v>1404</v>
      </c>
      <c r="L16" s="250" t="s">
        <v>1344</v>
      </c>
      <c r="M16" s="35" t="s">
        <v>1063</v>
      </c>
      <c r="N16" s="79" t="s">
        <v>1062</v>
      </c>
      <c r="O16" s="144" t="s">
        <v>1280</v>
      </c>
      <c r="P16" s="172" t="s">
        <v>1280</v>
      </c>
      <c r="Q16" s="144"/>
      <c r="R16" s="97"/>
      <c r="S16" s="97"/>
      <c r="T16" s="149" t="s">
        <v>1561</v>
      </c>
      <c r="U16" s="106">
        <v>0.1</v>
      </c>
      <c r="V16" s="116">
        <f t="shared" ref="V16:V21" si="0">(Z16*U16)</f>
        <v>0.1</v>
      </c>
      <c r="W16" s="93" t="s">
        <v>1238</v>
      </c>
      <c r="X16" s="93" t="s">
        <v>1437</v>
      </c>
      <c r="Y16" s="144">
        <f>1/1</f>
        <v>1</v>
      </c>
      <c r="Z16" s="144">
        <f>1/1</f>
        <v>1</v>
      </c>
      <c r="AA16" s="79" t="s">
        <v>1609</v>
      </c>
      <c r="AB16" s="142">
        <v>42735</v>
      </c>
      <c r="AC16" s="131"/>
      <c r="AD16" s="35" t="s">
        <v>847</v>
      </c>
      <c r="AE16" s="56">
        <v>42626</v>
      </c>
      <c r="AF16" s="56"/>
      <c r="AG16" s="57">
        <v>42674</v>
      </c>
    </row>
    <row r="17" spans="1:33" ht="144" x14ac:dyDescent="0.25">
      <c r="A17" s="244"/>
      <c r="B17" s="239"/>
      <c r="C17" s="244"/>
      <c r="D17" s="237"/>
      <c r="E17" s="143" t="s">
        <v>12</v>
      </c>
      <c r="F17" s="17" t="s">
        <v>281</v>
      </c>
      <c r="G17" s="22" t="s">
        <v>13</v>
      </c>
      <c r="H17" s="2" t="s">
        <v>165</v>
      </c>
      <c r="I17" s="2" t="s">
        <v>166</v>
      </c>
      <c r="J17" s="18"/>
      <c r="K17" s="2" t="s">
        <v>1282</v>
      </c>
      <c r="L17" s="226"/>
      <c r="M17" s="35" t="s">
        <v>1095</v>
      </c>
      <c r="N17" s="79" t="s">
        <v>1062</v>
      </c>
      <c r="O17" s="144" t="s">
        <v>1281</v>
      </c>
      <c r="P17" s="144"/>
      <c r="Q17" s="144" t="s">
        <v>1405</v>
      </c>
      <c r="R17" s="144" t="s">
        <v>1406</v>
      </c>
      <c r="S17" s="97"/>
      <c r="T17" s="97"/>
      <c r="U17" s="145"/>
      <c r="V17" s="117">
        <f t="shared" si="0"/>
        <v>0</v>
      </c>
      <c r="W17" s="93" t="s">
        <v>1235</v>
      </c>
      <c r="X17" s="144" t="s">
        <v>1438</v>
      </c>
      <c r="Y17" s="114"/>
      <c r="Z17" s="114"/>
      <c r="AA17" s="79" t="s">
        <v>1609</v>
      </c>
      <c r="AB17" s="142">
        <v>42735</v>
      </c>
      <c r="AC17" s="131"/>
      <c r="AD17" s="35" t="s">
        <v>847</v>
      </c>
      <c r="AE17" s="56">
        <v>42626</v>
      </c>
      <c r="AF17" s="56"/>
      <c r="AG17" s="57">
        <v>42735</v>
      </c>
    </row>
    <row r="18" spans="1:33" ht="409.5" x14ac:dyDescent="0.25">
      <c r="A18" s="244"/>
      <c r="B18" s="239"/>
      <c r="C18" s="244"/>
      <c r="D18" s="238"/>
      <c r="E18" s="143" t="s">
        <v>14</v>
      </c>
      <c r="F18" s="17" t="s">
        <v>282</v>
      </c>
      <c r="G18" s="22" t="s">
        <v>15</v>
      </c>
      <c r="H18" s="18"/>
      <c r="I18" s="2" t="s">
        <v>182</v>
      </c>
      <c r="J18" s="2" t="s">
        <v>546</v>
      </c>
      <c r="K18" s="2" t="s">
        <v>1391</v>
      </c>
      <c r="L18" s="2" t="s">
        <v>1345</v>
      </c>
      <c r="M18" s="22" t="s">
        <v>917</v>
      </c>
      <c r="N18" s="79"/>
      <c r="O18" s="97" t="s">
        <v>1286</v>
      </c>
      <c r="P18" s="97" t="s">
        <v>1287</v>
      </c>
      <c r="Q18" s="97" t="s">
        <v>1392</v>
      </c>
      <c r="R18" s="97"/>
      <c r="S18" s="97"/>
      <c r="T18" s="149" t="s">
        <v>1562</v>
      </c>
      <c r="U18" s="106">
        <v>0.15</v>
      </c>
      <c r="V18" s="116">
        <f t="shared" si="0"/>
        <v>4.7142857142857139E-2</v>
      </c>
      <c r="W18" s="93" t="s">
        <v>1409</v>
      </c>
      <c r="X18" s="93" t="s">
        <v>1439</v>
      </c>
      <c r="Y18" s="106">
        <f>11/13</f>
        <v>0.84615384615384615</v>
      </c>
      <c r="Z18" s="106">
        <f>11/35</f>
        <v>0.31428571428571428</v>
      </c>
      <c r="AA18" s="79" t="s">
        <v>1616</v>
      </c>
      <c r="AB18" s="142">
        <v>42735</v>
      </c>
      <c r="AC18" s="131"/>
      <c r="AD18" s="22"/>
      <c r="AE18" s="32">
        <v>42626</v>
      </c>
      <c r="AF18" s="32"/>
      <c r="AG18" s="31">
        <v>42626</v>
      </c>
    </row>
    <row r="19" spans="1:33" ht="240" x14ac:dyDescent="0.25">
      <c r="A19" s="244"/>
      <c r="B19" s="239"/>
      <c r="C19" s="244" t="s">
        <v>1</v>
      </c>
      <c r="D19" s="239" t="s">
        <v>279</v>
      </c>
      <c r="E19" s="143" t="s">
        <v>3</v>
      </c>
      <c r="F19" s="17" t="s">
        <v>283</v>
      </c>
      <c r="G19" s="22" t="s">
        <v>4</v>
      </c>
      <c r="H19" s="2" t="s">
        <v>167</v>
      </c>
      <c r="I19" s="2" t="s">
        <v>168</v>
      </c>
      <c r="J19" s="2" t="s">
        <v>1097</v>
      </c>
      <c r="K19" s="2" t="s">
        <v>1407</v>
      </c>
      <c r="L19" s="2" t="s">
        <v>1346</v>
      </c>
      <c r="M19" s="35" t="s">
        <v>1096</v>
      </c>
      <c r="N19" s="79" t="s">
        <v>1098</v>
      </c>
      <c r="O19" s="97" t="s">
        <v>1288</v>
      </c>
      <c r="P19" s="97" t="s">
        <v>1393</v>
      </c>
      <c r="Q19" s="97" t="s">
        <v>1394</v>
      </c>
      <c r="R19" s="97"/>
      <c r="S19" s="97"/>
      <c r="T19" s="149" t="s">
        <v>1410</v>
      </c>
      <c r="U19" s="106">
        <v>0.15</v>
      </c>
      <c r="V19" s="115">
        <f t="shared" si="0"/>
        <v>0.03</v>
      </c>
      <c r="W19" s="144" t="s">
        <v>1408</v>
      </c>
      <c r="X19" s="93" t="s">
        <v>1440</v>
      </c>
      <c r="Y19" s="106">
        <f>3/3</f>
        <v>1</v>
      </c>
      <c r="Z19" s="106">
        <f>3/15</f>
        <v>0.2</v>
      </c>
      <c r="AA19" s="79" t="s">
        <v>1609</v>
      </c>
      <c r="AB19" s="142">
        <v>42735</v>
      </c>
      <c r="AC19" s="131"/>
      <c r="AD19" s="35" t="s">
        <v>855</v>
      </c>
      <c r="AE19" s="56">
        <v>42626</v>
      </c>
      <c r="AF19" s="56"/>
      <c r="AG19" s="57">
        <v>42674</v>
      </c>
    </row>
    <row r="20" spans="1:33" ht="180" x14ac:dyDescent="0.25">
      <c r="A20" s="244"/>
      <c r="B20" s="239"/>
      <c r="C20" s="244"/>
      <c r="D20" s="239"/>
      <c r="E20" s="143" t="s">
        <v>5</v>
      </c>
      <c r="F20" s="17" t="s">
        <v>284</v>
      </c>
      <c r="G20" s="22" t="s">
        <v>8</v>
      </c>
      <c r="H20" s="18"/>
      <c r="I20" s="2" t="s">
        <v>169</v>
      </c>
      <c r="J20" s="2" t="s">
        <v>1099</v>
      </c>
      <c r="K20" s="2" t="s">
        <v>1395</v>
      </c>
      <c r="L20" s="2" t="s">
        <v>1347</v>
      </c>
      <c r="M20" s="35" t="s">
        <v>1100</v>
      </c>
      <c r="N20" s="79" t="s">
        <v>1101</v>
      </c>
      <c r="O20" s="97" t="s">
        <v>1289</v>
      </c>
      <c r="P20" s="97" t="s">
        <v>1396</v>
      </c>
      <c r="Q20" s="97" t="s">
        <v>1397</v>
      </c>
      <c r="R20" s="97"/>
      <c r="S20" s="97"/>
      <c r="T20" s="149" t="s">
        <v>1563</v>
      </c>
      <c r="U20" s="106">
        <v>0.1</v>
      </c>
      <c r="V20" s="115">
        <f t="shared" si="0"/>
        <v>0.05</v>
      </c>
      <c r="W20" s="93" t="s">
        <v>1236</v>
      </c>
      <c r="X20" s="93" t="s">
        <v>1441</v>
      </c>
      <c r="Y20" s="106">
        <f>6/7</f>
        <v>0.8571428571428571</v>
      </c>
      <c r="Z20" s="106">
        <f>6/12</f>
        <v>0.5</v>
      </c>
      <c r="AA20" s="79" t="s">
        <v>1617</v>
      </c>
      <c r="AB20" s="142">
        <v>42735</v>
      </c>
      <c r="AC20" s="131"/>
      <c r="AD20" s="35" t="s">
        <v>855</v>
      </c>
      <c r="AE20" s="56">
        <v>42370</v>
      </c>
      <c r="AF20" s="56">
        <v>42444</v>
      </c>
      <c r="AG20" s="57">
        <v>42674</v>
      </c>
    </row>
    <row r="21" spans="1:33" ht="229.5" customHeight="1" x14ac:dyDescent="0.25">
      <c r="A21" s="244"/>
      <c r="B21" s="239"/>
      <c r="C21" s="244"/>
      <c r="D21" s="239"/>
      <c r="E21" s="236" t="s">
        <v>6</v>
      </c>
      <c r="F21" s="239" t="s">
        <v>285</v>
      </c>
      <c r="G21" s="22" t="s">
        <v>172</v>
      </c>
      <c r="H21" s="2" t="s">
        <v>170</v>
      </c>
      <c r="I21" s="2" t="s">
        <v>171</v>
      </c>
      <c r="J21" s="2" t="s">
        <v>1103</v>
      </c>
      <c r="K21" s="2" t="s">
        <v>1413</v>
      </c>
      <c r="L21" s="250" t="s">
        <v>1348</v>
      </c>
      <c r="M21" s="35" t="s">
        <v>1102</v>
      </c>
      <c r="N21" s="79" t="s">
        <v>856</v>
      </c>
      <c r="O21" s="258" t="s">
        <v>1290</v>
      </c>
      <c r="P21" s="258" t="s">
        <v>1291</v>
      </c>
      <c r="Q21" s="258" t="s">
        <v>1411</v>
      </c>
      <c r="R21" s="258"/>
      <c r="S21" s="258"/>
      <c r="T21" s="264" t="s">
        <v>1603</v>
      </c>
      <c r="U21" s="257">
        <v>0.3</v>
      </c>
      <c r="V21" s="255">
        <f t="shared" si="0"/>
        <v>0.105</v>
      </c>
      <c r="W21" s="258" t="s">
        <v>1412</v>
      </c>
      <c r="X21" s="258" t="s">
        <v>1442</v>
      </c>
      <c r="Y21" s="257">
        <f>7/20</f>
        <v>0.35</v>
      </c>
      <c r="Z21" s="257">
        <f>7/20</f>
        <v>0.35</v>
      </c>
      <c r="AA21" s="257" t="s">
        <v>1618</v>
      </c>
      <c r="AB21" s="142">
        <v>42735</v>
      </c>
      <c r="AC21" s="131"/>
      <c r="AD21" s="35" t="s">
        <v>853</v>
      </c>
      <c r="AE21" s="56">
        <v>42444</v>
      </c>
      <c r="AF21" s="56">
        <v>42490</v>
      </c>
      <c r="AG21" s="57">
        <v>42674</v>
      </c>
    </row>
    <row r="22" spans="1:33" ht="409.5" x14ac:dyDescent="0.25">
      <c r="A22" s="244"/>
      <c r="B22" s="239"/>
      <c r="C22" s="244"/>
      <c r="D22" s="239"/>
      <c r="E22" s="236"/>
      <c r="F22" s="239"/>
      <c r="G22" s="22" t="s">
        <v>173</v>
      </c>
      <c r="H22" s="2" t="s">
        <v>170</v>
      </c>
      <c r="I22" s="2" t="s">
        <v>175</v>
      </c>
      <c r="J22" s="2" t="s">
        <v>545</v>
      </c>
      <c r="K22" s="2" t="s">
        <v>1414</v>
      </c>
      <c r="L22" s="225"/>
      <c r="M22" s="35" t="s">
        <v>1104</v>
      </c>
      <c r="N22" s="79" t="s">
        <v>1105</v>
      </c>
      <c r="O22" s="198"/>
      <c r="P22" s="198"/>
      <c r="Q22" s="198"/>
      <c r="R22" s="198"/>
      <c r="S22" s="198"/>
      <c r="T22" s="223"/>
      <c r="U22" s="212"/>
      <c r="V22" s="203"/>
      <c r="W22" s="198"/>
      <c r="X22" s="198"/>
      <c r="Y22" s="198"/>
      <c r="Z22" s="198"/>
      <c r="AA22" s="198"/>
      <c r="AB22" s="142">
        <v>42735</v>
      </c>
      <c r="AC22" s="131"/>
      <c r="AD22" s="35" t="s">
        <v>1108</v>
      </c>
      <c r="AE22" s="56">
        <v>42626</v>
      </c>
      <c r="AF22" s="56"/>
      <c r="AG22" s="57">
        <v>42735</v>
      </c>
    </row>
    <row r="23" spans="1:33" ht="409.5" x14ac:dyDescent="0.25">
      <c r="A23" s="244"/>
      <c r="B23" s="239"/>
      <c r="C23" s="244"/>
      <c r="D23" s="239"/>
      <c r="E23" s="236"/>
      <c r="F23" s="239"/>
      <c r="G23" s="22" t="s">
        <v>174</v>
      </c>
      <c r="H23" s="2" t="s">
        <v>170</v>
      </c>
      <c r="I23" s="2" t="s">
        <v>176</v>
      </c>
      <c r="J23" s="2" t="s">
        <v>1106</v>
      </c>
      <c r="K23" s="2" t="s">
        <v>1398</v>
      </c>
      <c r="L23" s="226"/>
      <c r="M23" s="35" t="s">
        <v>1107</v>
      </c>
      <c r="N23" s="79" t="s">
        <v>1105</v>
      </c>
      <c r="O23" s="195"/>
      <c r="P23" s="195"/>
      <c r="Q23" s="195"/>
      <c r="R23" s="195"/>
      <c r="S23" s="195"/>
      <c r="T23" s="224"/>
      <c r="U23" s="213"/>
      <c r="V23" s="204"/>
      <c r="W23" s="195"/>
      <c r="X23" s="195"/>
      <c r="Y23" s="195"/>
      <c r="Z23" s="195"/>
      <c r="AA23" s="195"/>
      <c r="AB23" s="142">
        <v>42735</v>
      </c>
      <c r="AC23" s="131"/>
      <c r="AD23" s="35" t="s">
        <v>1108</v>
      </c>
      <c r="AE23" s="56">
        <v>42626</v>
      </c>
      <c r="AF23" s="56"/>
      <c r="AG23" s="57">
        <v>42735</v>
      </c>
    </row>
    <row r="24" spans="1:33" ht="39.75" hidden="1" customHeight="1" x14ac:dyDescent="0.25">
      <c r="A24" s="239"/>
      <c r="B24" s="239"/>
      <c r="C24" s="239"/>
      <c r="D24" s="239"/>
      <c r="E24" s="239" t="s">
        <v>7</v>
      </c>
      <c r="F24" s="239" t="s">
        <v>286</v>
      </c>
      <c r="G24" s="22" t="s">
        <v>177</v>
      </c>
      <c r="H24" s="2" t="s">
        <v>180</v>
      </c>
      <c r="I24" s="2" t="s">
        <v>179</v>
      </c>
      <c r="J24" s="15" t="s">
        <v>537</v>
      </c>
      <c r="K24" s="15"/>
      <c r="L24" s="15"/>
      <c r="M24" s="22" t="s">
        <v>917</v>
      </c>
      <c r="N24" s="22" t="s">
        <v>1109</v>
      </c>
      <c r="O24" s="98"/>
      <c r="P24" s="98"/>
      <c r="Q24" s="98"/>
      <c r="R24" s="98"/>
      <c r="S24" s="98"/>
      <c r="T24" s="98"/>
      <c r="U24" s="90"/>
      <c r="V24" s="90"/>
      <c r="W24" s="90"/>
      <c r="X24" s="90"/>
      <c r="Y24" s="90"/>
      <c r="Z24" s="90"/>
      <c r="AA24" s="87"/>
      <c r="AB24" s="132"/>
      <c r="AC24" s="132"/>
      <c r="AD24" s="22" t="s">
        <v>1110</v>
      </c>
      <c r="AE24" s="19"/>
      <c r="AF24" s="19"/>
      <c r="AG24" s="35"/>
    </row>
    <row r="25" spans="1:33" ht="18.75" hidden="1" customHeight="1" x14ac:dyDescent="0.25">
      <c r="A25" s="239"/>
      <c r="B25" s="239"/>
      <c r="C25" s="239"/>
      <c r="D25" s="239"/>
      <c r="E25" s="239"/>
      <c r="F25" s="239"/>
      <c r="G25" s="22" t="s">
        <v>178</v>
      </c>
      <c r="H25" s="2" t="s">
        <v>180</v>
      </c>
      <c r="I25" s="2" t="s">
        <v>181</v>
      </c>
      <c r="J25" s="15" t="s">
        <v>537</v>
      </c>
      <c r="K25" s="15"/>
      <c r="L25" s="15"/>
      <c r="M25" s="22" t="s">
        <v>917</v>
      </c>
      <c r="N25" s="22" t="s">
        <v>1109</v>
      </c>
      <c r="O25" s="98"/>
      <c r="P25" s="98"/>
      <c r="Q25" s="98"/>
      <c r="R25" s="98"/>
      <c r="S25" s="98"/>
      <c r="T25" s="98"/>
      <c r="U25" s="90"/>
      <c r="V25" s="90"/>
      <c r="W25" s="90"/>
      <c r="X25" s="90"/>
      <c r="Y25" s="90"/>
      <c r="Z25" s="90"/>
      <c r="AA25" s="87"/>
      <c r="AB25" s="132"/>
      <c r="AC25" s="132"/>
      <c r="AD25" s="33" t="s">
        <v>1110</v>
      </c>
      <c r="AE25" s="19"/>
      <c r="AF25" s="19"/>
      <c r="AG25" s="35"/>
    </row>
    <row r="26" spans="1:33" ht="28.5" hidden="1" customHeight="1" x14ac:dyDescent="0.25">
      <c r="C26" s="6"/>
      <c r="M26" s="5">
        <v>13</v>
      </c>
    </row>
    <row r="27" spans="1:33" ht="83.25" customHeight="1" x14ac:dyDescent="0.25">
      <c r="U27" s="146">
        <f>U21+U20+U19+U18+U17+U16+U14+U9</f>
        <v>1</v>
      </c>
      <c r="V27" s="123">
        <f>V21+V20+V19+V18+V17+V16+V14+V13+V11+V10+V9</f>
        <v>0.50357142857142867</v>
      </c>
    </row>
    <row r="38" spans="3:3" x14ac:dyDescent="0.25">
      <c r="C38" s="91">
        <v>22</v>
      </c>
    </row>
    <row r="39" spans="3:3" x14ac:dyDescent="0.25">
      <c r="C39" s="91">
        <v>11</v>
      </c>
    </row>
    <row r="40" spans="3:3" x14ac:dyDescent="0.25">
      <c r="C40" s="91">
        <v>27</v>
      </c>
    </row>
    <row r="41" spans="3:3" x14ac:dyDescent="0.25">
      <c r="C41" s="91">
        <v>3</v>
      </c>
    </row>
  </sheetData>
  <autoFilter ref="A8:AI26">
    <filterColumn colId="32">
      <filters>
        <dateGroupItem year="2016" dateTimeGrouping="year"/>
      </filters>
    </filterColumn>
  </autoFilter>
  <mergeCells count="46">
    <mergeCell ref="V21:V23"/>
    <mergeCell ref="W21:W23"/>
    <mergeCell ref="Q21:Q23"/>
    <mergeCell ref="R21:R23"/>
    <mergeCell ref="S21:S23"/>
    <mergeCell ref="T21:T23"/>
    <mergeCell ref="P11:P12"/>
    <mergeCell ref="Q11:Q12"/>
    <mergeCell ref="R11:R12"/>
    <mergeCell ref="S11:S12"/>
    <mergeCell ref="T11:T12"/>
    <mergeCell ref="B9:B25"/>
    <mergeCell ref="A9:A25"/>
    <mergeCell ref="D19:D25"/>
    <mergeCell ref="C19:C25"/>
    <mergeCell ref="C9:C15"/>
    <mergeCell ref="D9:D15"/>
    <mergeCell ref="C16:C18"/>
    <mergeCell ref="D16:D18"/>
    <mergeCell ref="F24:F25"/>
    <mergeCell ref="E24:E25"/>
    <mergeCell ref="O11:O12"/>
    <mergeCell ref="O21:O23"/>
    <mergeCell ref="P21:P23"/>
    <mergeCell ref="Y11:Y12"/>
    <mergeCell ref="X21:X23"/>
    <mergeCell ref="C2:D4"/>
    <mergeCell ref="E11:E12"/>
    <mergeCell ref="F11:F12"/>
    <mergeCell ref="F21:F23"/>
    <mergeCell ref="E21:E23"/>
    <mergeCell ref="L11:L12"/>
    <mergeCell ref="L16:L17"/>
    <mergeCell ref="L21:L23"/>
    <mergeCell ref="W11:W12"/>
    <mergeCell ref="X11:X12"/>
    <mergeCell ref="U11:U12"/>
    <mergeCell ref="U21:U23"/>
    <mergeCell ref="V11:V12"/>
    <mergeCell ref="Y21:Y23"/>
    <mergeCell ref="Z21:Z23"/>
    <mergeCell ref="AA21:AA23"/>
    <mergeCell ref="AA11:AA12"/>
    <mergeCell ref="AB11:AB12"/>
    <mergeCell ref="AC11:AC12"/>
    <mergeCell ref="Z11:Z12"/>
  </mergeCells>
  <printOptions horizontalCentered="1" verticalCentered="1"/>
  <pageMargins left="0.23622047244094491" right="0.23622047244094491" top="0.15748031496062992" bottom="0.15748031496062992" header="0.31496062992125984" footer="0.31496062992125984"/>
  <pageSetup paperSize="14"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7030A0"/>
  </sheetPr>
  <dimension ref="A1:AG101"/>
  <sheetViews>
    <sheetView zoomScale="80" zoomScaleNormal="80" workbookViewId="0">
      <pane xSplit="4" ySplit="8" topLeftCell="Q34" activePane="bottomRight" state="frozen"/>
      <selection pane="topRight" activeCell="E1" sqref="E1"/>
      <selection pane="bottomLeft" activeCell="A9" sqref="A9"/>
      <selection pane="bottomRight" activeCell="AH3" sqref="AH3"/>
    </sheetView>
  </sheetViews>
  <sheetFormatPr baseColWidth="10" defaultRowHeight="12" x14ac:dyDescent="0.25"/>
  <cols>
    <col min="1" max="1" width="7.28515625" style="6" customWidth="1"/>
    <col min="2" max="2" width="25.7109375" style="5" hidden="1" customWidth="1"/>
    <col min="3" max="3" width="12" style="6" customWidth="1"/>
    <col min="4" max="4" width="25.7109375" style="5" hidden="1" customWidth="1"/>
    <col min="5" max="5" width="13.42578125" style="5" customWidth="1"/>
    <col min="6" max="8" width="30.7109375" style="5" hidden="1" customWidth="1"/>
    <col min="9" max="9" width="14.7109375" style="5" hidden="1" customWidth="1"/>
    <col min="10" max="10" width="35.140625" style="5" hidden="1" customWidth="1"/>
    <col min="11" max="11" width="45.28515625" style="5" customWidth="1"/>
    <col min="12" max="12" width="36.5703125" style="5" customWidth="1"/>
    <col min="13" max="13" width="40.140625" style="5" hidden="1" customWidth="1"/>
    <col min="14" max="14" width="32.28515625" style="5" hidden="1" customWidth="1"/>
    <col min="15" max="15" width="24.28515625" style="5" customWidth="1"/>
    <col min="16" max="16" width="26" style="5" customWidth="1"/>
    <col min="17" max="17" width="24" style="5" customWidth="1"/>
    <col min="18" max="18" width="18" style="5" customWidth="1"/>
    <col min="19" max="19" width="18.140625" style="5" customWidth="1"/>
    <col min="20" max="20" width="32.28515625" style="5" customWidth="1"/>
    <col min="21" max="21" width="12.28515625" style="5" customWidth="1"/>
    <col min="22" max="22" width="32.28515625" style="5" hidden="1" customWidth="1"/>
    <col min="23" max="23" width="14.7109375" style="5" customWidth="1"/>
    <col min="24" max="24" width="17.85546875" style="5" customWidth="1"/>
    <col min="25" max="25" width="11.7109375" style="5" customWidth="1"/>
    <col min="26" max="26" width="12.140625" style="5" customWidth="1"/>
    <col min="27" max="27" width="11.140625" style="5" customWidth="1"/>
    <col min="28" max="28" width="12.85546875" style="5" customWidth="1"/>
    <col min="29" max="29" width="25.5703125" style="5" hidden="1" customWidth="1"/>
    <col min="30" max="31" width="0" style="23" hidden="1" customWidth="1"/>
    <col min="32" max="32" width="15.28515625" style="23" hidden="1" customWidth="1"/>
    <col min="33" max="33" width="23" style="5" hidden="1" customWidth="1"/>
    <col min="34" max="16384" width="11.42578125" style="6"/>
  </cols>
  <sheetData>
    <row r="1" spans="1:33" x14ac:dyDescent="0.25">
      <c r="A1" s="7"/>
    </row>
    <row r="2" spans="1:33" x14ac:dyDescent="0.25">
      <c r="A2" s="7"/>
    </row>
    <row r="3" spans="1:33" x14ac:dyDescent="0.25">
      <c r="A3" s="7"/>
    </row>
    <row r="4" spans="1:33" x14ac:dyDescent="0.25">
      <c r="A4" s="7"/>
    </row>
    <row r="5" spans="1:33" x14ac:dyDescent="0.25">
      <c r="A5" s="7" t="s">
        <v>842</v>
      </c>
    </row>
    <row r="6" spans="1:33" x14ac:dyDescent="0.25">
      <c r="A6" s="7" t="s">
        <v>845</v>
      </c>
    </row>
    <row r="8" spans="1:33" ht="36" x14ac:dyDescent="0.25">
      <c r="A8" s="92" t="s">
        <v>105</v>
      </c>
      <c r="B8" s="3" t="s">
        <v>259</v>
      </c>
      <c r="C8" s="92" t="s">
        <v>257</v>
      </c>
      <c r="D8" s="3" t="s">
        <v>260</v>
      </c>
      <c r="E8" s="92" t="s">
        <v>102</v>
      </c>
      <c r="F8" s="3" t="s">
        <v>261</v>
      </c>
      <c r="G8" s="3" t="s">
        <v>103</v>
      </c>
      <c r="H8" s="3" t="s">
        <v>97</v>
      </c>
      <c r="I8" s="3" t="s">
        <v>536</v>
      </c>
      <c r="J8" s="3" t="s">
        <v>860</v>
      </c>
      <c r="K8" s="81" t="s">
        <v>1201</v>
      </c>
      <c r="L8" s="81" t="s">
        <v>1368</v>
      </c>
      <c r="M8" s="3" t="s">
        <v>916</v>
      </c>
      <c r="N8" s="113" t="s">
        <v>549</v>
      </c>
      <c r="O8" s="113" t="s">
        <v>1257</v>
      </c>
      <c r="P8" s="95" t="s">
        <v>1249</v>
      </c>
      <c r="Q8" s="95" t="s">
        <v>1250</v>
      </c>
      <c r="R8" s="95" t="s">
        <v>1251</v>
      </c>
      <c r="S8" s="95" t="s">
        <v>1252</v>
      </c>
      <c r="T8" s="95" t="s">
        <v>1369</v>
      </c>
      <c r="U8" s="95" t="s">
        <v>1273</v>
      </c>
      <c r="V8" s="95" t="s">
        <v>1239</v>
      </c>
      <c r="W8" s="95" t="s">
        <v>1519</v>
      </c>
      <c r="X8" s="95" t="s">
        <v>1220</v>
      </c>
      <c r="Y8" s="95" t="s">
        <v>1226</v>
      </c>
      <c r="Z8" s="95" t="s">
        <v>1227</v>
      </c>
      <c r="AA8" s="95" t="s">
        <v>1228</v>
      </c>
      <c r="AB8" s="81" t="s">
        <v>840</v>
      </c>
      <c r="AC8" s="3" t="s">
        <v>840</v>
      </c>
      <c r="AD8" s="21" t="s">
        <v>838</v>
      </c>
      <c r="AE8" s="21" t="s">
        <v>839</v>
      </c>
      <c r="AF8" s="21" t="s">
        <v>1094</v>
      </c>
      <c r="AG8" s="95" t="s">
        <v>1374</v>
      </c>
    </row>
    <row r="9" spans="1:33" ht="108" customHeight="1" x14ac:dyDescent="0.25">
      <c r="A9" s="285" t="s">
        <v>37</v>
      </c>
      <c r="B9" s="239" t="s">
        <v>101</v>
      </c>
      <c r="C9" s="192" t="s">
        <v>65</v>
      </c>
      <c r="D9" s="192" t="s">
        <v>287</v>
      </c>
      <c r="E9" s="192" t="s">
        <v>66</v>
      </c>
      <c r="F9" s="192" t="s">
        <v>288</v>
      </c>
      <c r="G9" s="197" t="s">
        <v>67</v>
      </c>
      <c r="H9" s="197" t="s">
        <v>1067</v>
      </c>
      <c r="I9" s="197" t="s">
        <v>98</v>
      </c>
      <c r="J9" s="197" t="s">
        <v>1111</v>
      </c>
      <c r="K9" s="222" t="s">
        <v>1490</v>
      </c>
      <c r="L9" s="222" t="s">
        <v>1349</v>
      </c>
      <c r="M9" s="35" t="s">
        <v>1174</v>
      </c>
      <c r="N9" s="79" t="s">
        <v>555</v>
      </c>
      <c r="O9" s="258" t="s">
        <v>1292</v>
      </c>
      <c r="P9" s="258" t="s">
        <v>1293</v>
      </c>
      <c r="Q9" s="258" t="s">
        <v>1293</v>
      </c>
      <c r="R9" s="258"/>
      <c r="S9" s="258"/>
      <c r="T9" s="264" t="s">
        <v>1564</v>
      </c>
      <c r="U9" s="257">
        <v>0.03</v>
      </c>
      <c r="V9" s="267">
        <f>(AA9*U9)</f>
        <v>2.5000000000000001E-2</v>
      </c>
      <c r="W9" s="267">
        <f>AA9*U9</f>
        <v>2.5000000000000001E-2</v>
      </c>
      <c r="X9" s="258" t="s">
        <v>1240</v>
      </c>
      <c r="Y9" s="258" t="s">
        <v>1443</v>
      </c>
      <c r="Z9" s="257">
        <f>5/5</f>
        <v>1</v>
      </c>
      <c r="AA9" s="257">
        <f>5/6</f>
        <v>0.83333333333333337</v>
      </c>
      <c r="AB9" s="258" t="s">
        <v>1609</v>
      </c>
      <c r="AC9" s="35" t="s">
        <v>1173</v>
      </c>
      <c r="AD9" s="57"/>
      <c r="AE9" s="57"/>
      <c r="AF9" s="57">
        <v>42735</v>
      </c>
    </row>
    <row r="10" spans="1:33" ht="168" x14ac:dyDescent="0.25">
      <c r="A10" s="285"/>
      <c r="B10" s="239"/>
      <c r="C10" s="237"/>
      <c r="D10" s="237"/>
      <c r="E10" s="238"/>
      <c r="F10" s="238"/>
      <c r="G10" s="282"/>
      <c r="H10" s="282"/>
      <c r="I10" s="282"/>
      <c r="J10" s="282"/>
      <c r="K10" s="287"/>
      <c r="L10" s="224"/>
      <c r="M10" s="35" t="s">
        <v>859</v>
      </c>
      <c r="N10" s="79" t="s">
        <v>1172</v>
      </c>
      <c r="O10" s="195"/>
      <c r="P10" s="195"/>
      <c r="Q10" s="195"/>
      <c r="R10" s="195"/>
      <c r="S10" s="195"/>
      <c r="T10" s="224"/>
      <c r="U10" s="213"/>
      <c r="V10" s="204"/>
      <c r="W10" s="204"/>
      <c r="X10" s="195"/>
      <c r="Y10" s="195"/>
      <c r="Z10" s="213"/>
      <c r="AA10" s="213"/>
      <c r="AB10" s="195"/>
      <c r="AC10" s="35" t="s">
        <v>1184</v>
      </c>
      <c r="AD10" s="57"/>
      <c r="AE10" s="57"/>
      <c r="AF10" s="57">
        <v>42735</v>
      </c>
    </row>
    <row r="11" spans="1:33" ht="144" x14ac:dyDescent="0.25">
      <c r="A11" s="285"/>
      <c r="B11" s="239"/>
      <c r="C11" s="237"/>
      <c r="D11" s="237"/>
      <c r="E11" s="192" t="s">
        <v>68</v>
      </c>
      <c r="F11" s="192" t="s">
        <v>289</v>
      </c>
      <c r="G11" s="197" t="s">
        <v>69</v>
      </c>
      <c r="H11" s="197" t="s">
        <v>100</v>
      </c>
      <c r="I11" s="197" t="s">
        <v>99</v>
      </c>
      <c r="J11" s="283"/>
      <c r="K11" s="82" t="s">
        <v>1496</v>
      </c>
      <c r="L11" s="286" t="s">
        <v>1350</v>
      </c>
      <c r="M11" s="35" t="s">
        <v>863</v>
      </c>
      <c r="N11" s="79" t="s">
        <v>862</v>
      </c>
      <c r="O11" s="258" t="s">
        <v>1294</v>
      </c>
      <c r="P11" s="258" t="s">
        <v>1418</v>
      </c>
      <c r="Q11" s="258"/>
      <c r="R11" s="258"/>
      <c r="S11" s="258"/>
      <c r="T11" s="264" t="s">
        <v>1597</v>
      </c>
      <c r="U11" s="257">
        <v>0.05</v>
      </c>
      <c r="V11" s="267">
        <f>(AA11*U11)</f>
        <v>0.05</v>
      </c>
      <c r="W11" s="267">
        <f>AA11*U11</f>
        <v>0.05</v>
      </c>
      <c r="X11" s="258" t="s">
        <v>1241</v>
      </c>
      <c r="Y11" s="258" t="s">
        <v>1444</v>
      </c>
      <c r="Z11" s="257">
        <f>3/3</f>
        <v>1</v>
      </c>
      <c r="AA11" s="257">
        <f>3/3</f>
        <v>1</v>
      </c>
      <c r="AB11" s="258" t="s">
        <v>1609</v>
      </c>
      <c r="AC11" s="35" t="s">
        <v>875</v>
      </c>
      <c r="AD11" s="57"/>
      <c r="AE11" s="57">
        <v>42705</v>
      </c>
      <c r="AF11" s="57">
        <v>42735</v>
      </c>
    </row>
    <row r="12" spans="1:33" ht="36" x14ac:dyDescent="0.25">
      <c r="A12" s="285"/>
      <c r="B12" s="239"/>
      <c r="C12" s="237"/>
      <c r="D12" s="237"/>
      <c r="E12" s="238"/>
      <c r="F12" s="238"/>
      <c r="G12" s="282"/>
      <c r="H12" s="282"/>
      <c r="I12" s="282"/>
      <c r="J12" s="284"/>
      <c r="K12" s="96" t="s">
        <v>1529</v>
      </c>
      <c r="L12" s="224"/>
      <c r="M12" s="35" t="s">
        <v>864</v>
      </c>
      <c r="N12" s="79" t="s">
        <v>560</v>
      </c>
      <c r="O12" s="195"/>
      <c r="P12" s="195"/>
      <c r="Q12" s="195"/>
      <c r="R12" s="195"/>
      <c r="S12" s="195"/>
      <c r="T12" s="224"/>
      <c r="U12" s="213"/>
      <c r="V12" s="204"/>
      <c r="W12" s="204"/>
      <c r="X12" s="195"/>
      <c r="Y12" s="195"/>
      <c r="Z12" s="213"/>
      <c r="AA12" s="213"/>
      <c r="AB12" s="195"/>
      <c r="AC12" s="35" t="s">
        <v>875</v>
      </c>
      <c r="AD12" s="57"/>
      <c r="AE12" s="57"/>
      <c r="AF12" s="57">
        <v>42735</v>
      </c>
    </row>
    <row r="13" spans="1:33" ht="72" customHeight="1" x14ac:dyDescent="0.25">
      <c r="A13" s="285"/>
      <c r="B13" s="239"/>
      <c r="C13" s="237"/>
      <c r="D13" s="237"/>
      <c r="E13" s="192" t="s">
        <v>70</v>
      </c>
      <c r="F13" s="192" t="s">
        <v>290</v>
      </c>
      <c r="G13" s="197" t="s">
        <v>543</v>
      </c>
      <c r="H13" s="197" t="s">
        <v>1068</v>
      </c>
      <c r="I13" s="197" t="s">
        <v>542</v>
      </c>
      <c r="J13" s="197" t="s">
        <v>869</v>
      </c>
      <c r="K13" s="296" t="s">
        <v>1497</v>
      </c>
      <c r="L13" s="294" t="s">
        <v>1351</v>
      </c>
      <c r="M13" s="121" t="s">
        <v>865</v>
      </c>
      <c r="N13" s="109" t="s">
        <v>562</v>
      </c>
      <c r="O13" s="272" t="s">
        <v>1295</v>
      </c>
      <c r="P13" s="272" t="s">
        <v>1419</v>
      </c>
      <c r="Q13" s="272"/>
      <c r="R13" s="272"/>
      <c r="S13" s="310"/>
      <c r="T13" s="313" t="s">
        <v>1583</v>
      </c>
      <c r="U13" s="274">
        <v>0.02</v>
      </c>
      <c r="V13" s="268">
        <f>(AA13*U13)</f>
        <v>0.02</v>
      </c>
      <c r="W13" s="268">
        <f>AA13*U13</f>
        <v>0.02</v>
      </c>
      <c r="X13" s="272" t="s">
        <v>1242</v>
      </c>
      <c r="Y13" s="272" t="s">
        <v>1445</v>
      </c>
      <c r="Z13" s="274">
        <f>4/4</f>
        <v>1</v>
      </c>
      <c r="AA13" s="274">
        <f>4/4</f>
        <v>1</v>
      </c>
      <c r="AB13" s="272" t="s">
        <v>1609</v>
      </c>
      <c r="AC13" s="22" t="s">
        <v>883</v>
      </c>
      <c r="AD13" s="24">
        <v>42370</v>
      </c>
      <c r="AE13" s="24">
        <v>42735</v>
      </c>
      <c r="AF13" s="55">
        <v>2017</v>
      </c>
    </row>
    <row r="14" spans="1:33" ht="72" customHeight="1" x14ac:dyDescent="0.25">
      <c r="A14" s="285"/>
      <c r="B14" s="239"/>
      <c r="C14" s="237"/>
      <c r="D14" s="237"/>
      <c r="E14" s="237"/>
      <c r="F14" s="237"/>
      <c r="G14" s="281"/>
      <c r="H14" s="281"/>
      <c r="I14" s="281"/>
      <c r="J14" s="282"/>
      <c r="K14" s="297"/>
      <c r="L14" s="295"/>
      <c r="M14" s="122" t="s">
        <v>866</v>
      </c>
      <c r="N14" s="110" t="s">
        <v>867</v>
      </c>
      <c r="O14" s="273"/>
      <c r="P14" s="273"/>
      <c r="Q14" s="273"/>
      <c r="R14" s="273"/>
      <c r="S14" s="311"/>
      <c r="T14" s="279"/>
      <c r="U14" s="275"/>
      <c r="V14" s="269"/>
      <c r="W14" s="269"/>
      <c r="X14" s="273"/>
      <c r="Y14" s="273"/>
      <c r="Z14" s="275"/>
      <c r="AA14" s="275"/>
      <c r="AB14" s="273"/>
      <c r="AC14" s="35" t="s">
        <v>884</v>
      </c>
      <c r="AD14" s="57">
        <v>42370</v>
      </c>
      <c r="AE14" s="57">
        <v>42735</v>
      </c>
      <c r="AF14" s="57">
        <v>42735</v>
      </c>
    </row>
    <row r="15" spans="1:33" ht="144" customHeight="1" x14ac:dyDescent="0.25">
      <c r="A15" s="285"/>
      <c r="B15" s="239"/>
      <c r="C15" s="237"/>
      <c r="D15" s="237"/>
      <c r="E15" s="237"/>
      <c r="F15" s="237"/>
      <c r="G15" s="197" t="s">
        <v>544</v>
      </c>
      <c r="H15" s="197" t="s">
        <v>184</v>
      </c>
      <c r="I15" s="197" t="s">
        <v>185</v>
      </c>
      <c r="J15" s="197" t="s">
        <v>869</v>
      </c>
      <c r="K15" s="119" t="s">
        <v>1498</v>
      </c>
      <c r="L15" s="295"/>
      <c r="M15" s="122" t="s">
        <v>868</v>
      </c>
      <c r="N15" s="111" t="s">
        <v>870</v>
      </c>
      <c r="O15" s="273"/>
      <c r="P15" s="273"/>
      <c r="Q15" s="273"/>
      <c r="R15" s="273"/>
      <c r="S15" s="311"/>
      <c r="T15" s="279"/>
      <c r="U15" s="275"/>
      <c r="V15" s="269"/>
      <c r="W15" s="269"/>
      <c r="X15" s="273"/>
      <c r="Y15" s="273"/>
      <c r="Z15" s="275"/>
      <c r="AA15" s="275"/>
      <c r="AB15" s="273"/>
      <c r="AC15" s="35" t="s">
        <v>884</v>
      </c>
      <c r="AD15" s="57">
        <v>42370</v>
      </c>
      <c r="AE15" s="57"/>
      <c r="AF15" s="57">
        <v>42735</v>
      </c>
    </row>
    <row r="16" spans="1:33" ht="84" x14ac:dyDescent="0.25">
      <c r="A16" s="285"/>
      <c r="B16" s="239"/>
      <c r="C16" s="237"/>
      <c r="D16" s="237"/>
      <c r="E16" s="238"/>
      <c r="F16" s="238"/>
      <c r="G16" s="282"/>
      <c r="H16" s="282"/>
      <c r="I16" s="282"/>
      <c r="J16" s="282"/>
      <c r="K16" s="120" t="s">
        <v>1484</v>
      </c>
      <c r="L16" s="295"/>
      <c r="M16" s="122" t="s">
        <v>871</v>
      </c>
      <c r="N16" s="80" t="s">
        <v>567</v>
      </c>
      <c r="O16" s="273"/>
      <c r="P16" s="273"/>
      <c r="Q16" s="273"/>
      <c r="R16" s="273"/>
      <c r="S16" s="312"/>
      <c r="T16" s="280"/>
      <c r="U16" s="275"/>
      <c r="V16" s="269"/>
      <c r="W16" s="269"/>
      <c r="X16" s="273"/>
      <c r="Y16" s="273"/>
      <c r="Z16" s="275"/>
      <c r="AA16" s="275"/>
      <c r="AB16" s="273"/>
      <c r="AC16" s="35" t="s">
        <v>875</v>
      </c>
      <c r="AD16" s="57"/>
      <c r="AE16" s="57"/>
      <c r="AF16" s="57">
        <v>42735</v>
      </c>
    </row>
    <row r="17" spans="1:33" ht="96" x14ac:dyDescent="0.25">
      <c r="A17" s="285"/>
      <c r="B17" s="239"/>
      <c r="C17" s="237"/>
      <c r="D17" s="237"/>
      <c r="E17" s="192" t="s">
        <v>71</v>
      </c>
      <c r="F17" s="192" t="s">
        <v>291</v>
      </c>
      <c r="G17" s="2" t="s">
        <v>186</v>
      </c>
      <c r="H17" s="4" t="s">
        <v>1069</v>
      </c>
      <c r="I17" s="22" t="s">
        <v>189</v>
      </c>
      <c r="J17" s="2"/>
      <c r="K17" s="2" t="s">
        <v>1491</v>
      </c>
      <c r="L17" s="250" t="s">
        <v>1352</v>
      </c>
      <c r="M17" s="35" t="s">
        <v>872</v>
      </c>
      <c r="N17" s="79" t="s">
        <v>873</v>
      </c>
      <c r="O17" s="258" t="s">
        <v>1296</v>
      </c>
      <c r="P17" s="258" t="s">
        <v>1627</v>
      </c>
      <c r="Q17" s="258" t="s">
        <v>1626</v>
      </c>
      <c r="R17" s="258"/>
      <c r="S17" s="258"/>
      <c r="T17" s="264" t="s">
        <v>1565</v>
      </c>
      <c r="U17" s="257">
        <v>0.03</v>
      </c>
      <c r="V17" s="267">
        <f>(AA17*U17)</f>
        <v>1.714285714285714E-2</v>
      </c>
      <c r="W17" s="267">
        <f>AA17*U17</f>
        <v>1.714285714285714E-2</v>
      </c>
      <c r="X17" s="258" t="s">
        <v>1243</v>
      </c>
      <c r="Y17" s="258" t="s">
        <v>1244</v>
      </c>
      <c r="Z17" s="257">
        <f>4/5</f>
        <v>0.8</v>
      </c>
      <c r="AA17" s="257">
        <f>4/7</f>
        <v>0.5714285714285714</v>
      </c>
      <c r="AB17" s="258" t="s">
        <v>1611</v>
      </c>
      <c r="AC17" s="35" t="s">
        <v>858</v>
      </c>
      <c r="AD17" s="57"/>
      <c r="AE17" s="57"/>
      <c r="AF17" s="57">
        <v>42735</v>
      </c>
    </row>
    <row r="18" spans="1:33" ht="79.5" customHeight="1" x14ac:dyDescent="0.25">
      <c r="A18" s="285"/>
      <c r="B18" s="239"/>
      <c r="C18" s="238"/>
      <c r="D18" s="238"/>
      <c r="E18" s="238"/>
      <c r="F18" s="238"/>
      <c r="G18" s="2" t="s">
        <v>187</v>
      </c>
      <c r="H18" s="4" t="s">
        <v>188</v>
      </c>
      <c r="I18" s="22" t="s">
        <v>190</v>
      </c>
      <c r="J18" s="2"/>
      <c r="K18" s="2" t="s">
        <v>1485</v>
      </c>
      <c r="L18" s="226"/>
      <c r="M18" s="35" t="s">
        <v>874</v>
      </c>
      <c r="N18" s="79" t="s">
        <v>575</v>
      </c>
      <c r="O18" s="195"/>
      <c r="P18" s="195"/>
      <c r="Q18" s="195"/>
      <c r="R18" s="195"/>
      <c r="S18" s="195"/>
      <c r="T18" s="224"/>
      <c r="U18" s="213"/>
      <c r="V18" s="204"/>
      <c r="W18" s="204"/>
      <c r="X18" s="195"/>
      <c r="Y18" s="195"/>
      <c r="Z18" s="213"/>
      <c r="AA18" s="213"/>
      <c r="AB18" s="195"/>
      <c r="AC18" s="35" t="s">
        <v>875</v>
      </c>
      <c r="AD18" s="57"/>
      <c r="AE18" s="57"/>
      <c r="AF18" s="57">
        <v>42735</v>
      </c>
    </row>
    <row r="19" spans="1:33" ht="84" hidden="1" x14ac:dyDescent="0.25">
      <c r="A19" s="285"/>
      <c r="B19" s="239"/>
      <c r="C19" s="192" t="s">
        <v>79</v>
      </c>
      <c r="D19" s="192" t="s">
        <v>292</v>
      </c>
      <c r="E19" s="192" t="s">
        <v>80</v>
      </c>
      <c r="F19" s="192" t="s">
        <v>293</v>
      </c>
      <c r="G19" s="197" t="s">
        <v>81</v>
      </c>
      <c r="H19" s="197" t="s">
        <v>191</v>
      </c>
      <c r="I19" s="197" t="s">
        <v>192</v>
      </c>
      <c r="J19" s="197"/>
      <c r="K19" s="197"/>
      <c r="L19" s="197"/>
      <c r="M19" s="22" t="s">
        <v>877</v>
      </c>
      <c r="N19" s="22" t="s">
        <v>1018</v>
      </c>
      <c r="O19" s="102"/>
      <c r="P19" s="102"/>
      <c r="Q19" s="102"/>
      <c r="R19" s="102"/>
      <c r="S19" s="102"/>
      <c r="T19" s="102"/>
      <c r="U19" s="197"/>
      <c r="V19" s="197"/>
      <c r="W19" s="154"/>
      <c r="X19" s="197"/>
      <c r="Y19" s="98"/>
      <c r="Z19" s="98"/>
      <c r="AA19" s="98"/>
      <c r="AB19" s="87"/>
      <c r="AC19" s="22" t="s">
        <v>875</v>
      </c>
      <c r="AD19" s="24"/>
      <c r="AE19" s="24"/>
      <c r="AF19" s="55">
        <v>2017</v>
      </c>
      <c r="AG19" s="5" t="s">
        <v>857</v>
      </c>
    </row>
    <row r="20" spans="1:33" ht="144" hidden="1" x14ac:dyDescent="0.25">
      <c r="A20" s="285"/>
      <c r="B20" s="239"/>
      <c r="C20" s="237"/>
      <c r="D20" s="237"/>
      <c r="E20" s="237"/>
      <c r="F20" s="237"/>
      <c r="G20" s="281"/>
      <c r="H20" s="281"/>
      <c r="I20" s="281"/>
      <c r="J20" s="281"/>
      <c r="K20" s="198"/>
      <c r="L20" s="198"/>
      <c r="M20" s="26" t="s">
        <v>1013</v>
      </c>
      <c r="N20" s="26" t="s">
        <v>1019</v>
      </c>
      <c r="O20" s="100"/>
      <c r="P20" s="100"/>
      <c r="Q20" s="100"/>
      <c r="R20" s="100"/>
      <c r="S20" s="100"/>
      <c r="T20" s="100"/>
      <c r="U20" s="198"/>
      <c r="V20" s="198"/>
      <c r="W20" s="153"/>
      <c r="X20" s="198"/>
      <c r="Y20" s="98"/>
      <c r="Z20" s="98"/>
      <c r="AA20" s="98"/>
      <c r="AB20" s="87"/>
      <c r="AC20" s="26" t="s">
        <v>875</v>
      </c>
      <c r="AD20" s="24"/>
      <c r="AE20" s="24"/>
      <c r="AF20" s="55">
        <v>2017</v>
      </c>
      <c r="AG20" s="5" t="s">
        <v>857</v>
      </c>
    </row>
    <row r="21" spans="1:33" ht="132" hidden="1" x14ac:dyDescent="0.25">
      <c r="A21" s="285"/>
      <c r="B21" s="239"/>
      <c r="C21" s="237"/>
      <c r="D21" s="237"/>
      <c r="E21" s="238"/>
      <c r="F21" s="238"/>
      <c r="G21" s="282"/>
      <c r="H21" s="282"/>
      <c r="I21" s="282"/>
      <c r="J21" s="282"/>
      <c r="K21" s="195"/>
      <c r="L21" s="195"/>
      <c r="M21" s="26" t="s">
        <v>1021</v>
      </c>
      <c r="N21" s="26" t="s">
        <v>1020</v>
      </c>
      <c r="O21" s="104"/>
      <c r="P21" s="104"/>
      <c r="Q21" s="104"/>
      <c r="R21" s="104"/>
      <c r="S21" s="104"/>
      <c r="T21" s="104"/>
      <c r="U21" s="195"/>
      <c r="V21" s="195"/>
      <c r="W21" s="152"/>
      <c r="X21" s="195"/>
      <c r="Y21" s="98"/>
      <c r="Z21" s="98"/>
      <c r="AA21" s="98"/>
      <c r="AB21" s="87"/>
      <c r="AC21" s="26" t="s">
        <v>875</v>
      </c>
      <c r="AD21" s="24"/>
      <c r="AE21" s="24"/>
      <c r="AF21" s="55">
        <v>2017</v>
      </c>
      <c r="AG21" s="5" t="s">
        <v>857</v>
      </c>
    </row>
    <row r="22" spans="1:33" ht="108" customHeight="1" x14ac:dyDescent="0.25">
      <c r="A22" s="285"/>
      <c r="B22" s="239"/>
      <c r="C22" s="192"/>
      <c r="D22" s="237"/>
      <c r="E22" s="192" t="s">
        <v>82</v>
      </c>
      <c r="F22" s="192" t="s">
        <v>294</v>
      </c>
      <c r="G22" s="197" t="s">
        <v>194</v>
      </c>
      <c r="H22" s="197" t="s">
        <v>193</v>
      </c>
      <c r="I22" s="197" t="s">
        <v>196</v>
      </c>
      <c r="J22" s="197"/>
      <c r="K22" s="27" t="s">
        <v>1499</v>
      </c>
      <c r="L22" s="222" t="s">
        <v>1353</v>
      </c>
      <c r="M22" s="35" t="s">
        <v>878</v>
      </c>
      <c r="N22" s="79" t="s">
        <v>879</v>
      </c>
      <c r="O22" s="258" t="s">
        <v>1297</v>
      </c>
      <c r="P22" s="258" t="s">
        <v>1298</v>
      </c>
      <c r="Q22" s="258" t="s">
        <v>1298</v>
      </c>
      <c r="R22" s="258"/>
      <c r="S22" s="258"/>
      <c r="T22" s="264" t="s">
        <v>1584</v>
      </c>
      <c r="U22" s="257">
        <v>0.05</v>
      </c>
      <c r="V22" s="267">
        <f>(AA22*U22)</f>
        <v>3.1818181818181822E-2</v>
      </c>
      <c r="W22" s="267">
        <f>AA22*U22</f>
        <v>3.1818181818181822E-2</v>
      </c>
      <c r="X22" s="258" t="s">
        <v>1245</v>
      </c>
      <c r="Y22" s="258" t="s">
        <v>1446</v>
      </c>
      <c r="Z22" s="257">
        <f>7/9</f>
        <v>0.77777777777777779</v>
      </c>
      <c r="AA22" s="257">
        <f>7/11</f>
        <v>0.63636363636363635</v>
      </c>
      <c r="AB22" s="258" t="s">
        <v>1619</v>
      </c>
      <c r="AC22" s="35" t="s">
        <v>880</v>
      </c>
      <c r="AD22" s="57"/>
      <c r="AE22" s="57"/>
      <c r="AF22" s="57">
        <v>42735</v>
      </c>
    </row>
    <row r="23" spans="1:33" ht="60" x14ac:dyDescent="0.25">
      <c r="A23" s="285"/>
      <c r="B23" s="239"/>
      <c r="C23" s="237"/>
      <c r="D23" s="237"/>
      <c r="E23" s="237"/>
      <c r="F23" s="237"/>
      <c r="G23" s="282"/>
      <c r="H23" s="282"/>
      <c r="I23" s="282"/>
      <c r="J23" s="282"/>
      <c r="K23" s="83" t="s">
        <v>1500</v>
      </c>
      <c r="L23" s="223"/>
      <c r="M23" s="35" t="s">
        <v>881</v>
      </c>
      <c r="N23" s="79" t="s">
        <v>882</v>
      </c>
      <c r="O23" s="198"/>
      <c r="P23" s="198"/>
      <c r="Q23" s="198"/>
      <c r="R23" s="198"/>
      <c r="S23" s="198"/>
      <c r="T23" s="223"/>
      <c r="U23" s="212"/>
      <c r="V23" s="203"/>
      <c r="W23" s="203"/>
      <c r="X23" s="198"/>
      <c r="Y23" s="198"/>
      <c r="Z23" s="212"/>
      <c r="AA23" s="212"/>
      <c r="AB23" s="198"/>
      <c r="AC23" s="35" t="s">
        <v>875</v>
      </c>
      <c r="AD23" s="57"/>
      <c r="AE23" s="57"/>
      <c r="AF23" s="57">
        <v>42735</v>
      </c>
    </row>
    <row r="24" spans="1:33" ht="108" customHeight="1" x14ac:dyDescent="0.25">
      <c r="A24" s="285"/>
      <c r="B24" s="239"/>
      <c r="C24" s="237"/>
      <c r="D24" s="237"/>
      <c r="E24" s="237"/>
      <c r="F24" s="237"/>
      <c r="G24" s="197" t="s">
        <v>195</v>
      </c>
      <c r="H24" s="197" t="s">
        <v>193</v>
      </c>
      <c r="I24" s="197" t="s">
        <v>197</v>
      </c>
      <c r="J24" s="22" t="s">
        <v>918</v>
      </c>
      <c r="K24" s="222" t="s">
        <v>1501</v>
      </c>
      <c r="L24" s="223"/>
      <c r="M24" s="35" t="s">
        <v>885</v>
      </c>
      <c r="N24" s="89" t="s">
        <v>919</v>
      </c>
      <c r="O24" s="198"/>
      <c r="P24" s="198"/>
      <c r="Q24" s="198"/>
      <c r="R24" s="198"/>
      <c r="S24" s="198"/>
      <c r="T24" s="223"/>
      <c r="U24" s="212"/>
      <c r="V24" s="203"/>
      <c r="W24" s="203"/>
      <c r="X24" s="198"/>
      <c r="Y24" s="198"/>
      <c r="Z24" s="212"/>
      <c r="AA24" s="212"/>
      <c r="AB24" s="198"/>
      <c r="AC24" s="35" t="s">
        <v>875</v>
      </c>
      <c r="AD24" s="57"/>
      <c r="AE24" s="57"/>
      <c r="AF24" s="57">
        <v>42735</v>
      </c>
    </row>
    <row r="25" spans="1:33" ht="204" x14ac:dyDescent="0.25">
      <c r="A25" s="285"/>
      <c r="B25" s="239"/>
      <c r="C25" s="237"/>
      <c r="D25" s="237"/>
      <c r="E25" s="237"/>
      <c r="F25" s="237"/>
      <c r="G25" s="281"/>
      <c r="H25" s="281"/>
      <c r="I25" s="281"/>
      <c r="J25" s="22"/>
      <c r="K25" s="288"/>
      <c r="L25" s="223"/>
      <c r="M25" s="35" t="s">
        <v>886</v>
      </c>
      <c r="N25" s="79"/>
      <c r="O25" s="198"/>
      <c r="P25" s="198"/>
      <c r="Q25" s="198"/>
      <c r="R25" s="198"/>
      <c r="S25" s="198"/>
      <c r="T25" s="223"/>
      <c r="U25" s="212"/>
      <c r="V25" s="203"/>
      <c r="W25" s="203"/>
      <c r="X25" s="198"/>
      <c r="Y25" s="198"/>
      <c r="Z25" s="212"/>
      <c r="AA25" s="212"/>
      <c r="AB25" s="198"/>
      <c r="AC25" s="35" t="s">
        <v>875</v>
      </c>
      <c r="AD25" s="57"/>
      <c r="AE25" s="57"/>
      <c r="AF25" s="57">
        <v>42735</v>
      </c>
    </row>
    <row r="26" spans="1:33" ht="168" x14ac:dyDescent="0.25">
      <c r="A26" s="285"/>
      <c r="B26" s="239"/>
      <c r="C26" s="237"/>
      <c r="D26" s="237"/>
      <c r="E26" s="238"/>
      <c r="F26" s="238"/>
      <c r="G26" s="282"/>
      <c r="H26" s="282"/>
      <c r="I26" s="282"/>
      <c r="J26" s="22" t="s">
        <v>920</v>
      </c>
      <c r="K26" s="287"/>
      <c r="L26" s="224"/>
      <c r="M26" s="35" t="s">
        <v>887</v>
      </c>
      <c r="N26" s="89" t="s">
        <v>919</v>
      </c>
      <c r="O26" s="195"/>
      <c r="P26" s="195"/>
      <c r="Q26" s="195"/>
      <c r="R26" s="195"/>
      <c r="S26" s="195"/>
      <c r="T26" s="224"/>
      <c r="U26" s="213"/>
      <c r="V26" s="204"/>
      <c r="W26" s="204"/>
      <c r="X26" s="195"/>
      <c r="Y26" s="195"/>
      <c r="Z26" s="213"/>
      <c r="AA26" s="213"/>
      <c r="AB26" s="195"/>
      <c r="AC26" s="35" t="s">
        <v>875</v>
      </c>
      <c r="AD26" s="57"/>
      <c r="AE26" s="57"/>
      <c r="AF26" s="57">
        <v>42735</v>
      </c>
    </row>
    <row r="27" spans="1:33" ht="108" x14ac:dyDescent="0.25">
      <c r="A27" s="285"/>
      <c r="B27" s="239"/>
      <c r="C27" s="238"/>
      <c r="D27" s="237"/>
      <c r="E27" s="192" t="s">
        <v>83</v>
      </c>
      <c r="F27" s="192" t="s">
        <v>295</v>
      </c>
      <c r="G27" s="197" t="s">
        <v>84</v>
      </c>
      <c r="H27" s="197" t="s">
        <v>191</v>
      </c>
      <c r="I27" s="197" t="s">
        <v>198</v>
      </c>
      <c r="J27" s="197"/>
      <c r="K27" s="222" t="s">
        <v>1502</v>
      </c>
      <c r="L27" s="222" t="s">
        <v>1354</v>
      </c>
      <c r="M27" s="35" t="s">
        <v>888</v>
      </c>
      <c r="N27" s="79" t="s">
        <v>889</v>
      </c>
      <c r="O27" s="258" t="s">
        <v>1299</v>
      </c>
      <c r="P27" s="258" t="s">
        <v>1300</v>
      </c>
      <c r="Q27" s="258" t="s">
        <v>1301</v>
      </c>
      <c r="R27" s="258"/>
      <c r="S27" s="258"/>
      <c r="T27" s="264" t="s">
        <v>1566</v>
      </c>
      <c r="U27" s="257">
        <v>0.03</v>
      </c>
      <c r="V27" s="263">
        <f>AA27*U27</f>
        <v>1.9999999999999997E-2</v>
      </c>
      <c r="W27" s="267">
        <f>AA27*U27</f>
        <v>1.9999999999999997E-2</v>
      </c>
      <c r="X27" s="258" t="s">
        <v>1473</v>
      </c>
      <c r="Y27" s="258" t="s">
        <v>1474</v>
      </c>
      <c r="Z27" s="257">
        <f>4/5</f>
        <v>0.8</v>
      </c>
      <c r="AA27" s="257">
        <f>4/6</f>
        <v>0.66666666666666663</v>
      </c>
      <c r="AB27" s="258" t="s">
        <v>1620</v>
      </c>
      <c r="AC27" s="35" t="s">
        <v>875</v>
      </c>
      <c r="AD27" s="57"/>
      <c r="AE27" s="57"/>
      <c r="AF27" s="57">
        <v>42735</v>
      </c>
    </row>
    <row r="28" spans="1:33" ht="60" x14ac:dyDescent="0.25">
      <c r="A28" s="285"/>
      <c r="B28" s="239"/>
      <c r="C28" s="237"/>
      <c r="D28" s="237"/>
      <c r="E28" s="238"/>
      <c r="F28" s="238"/>
      <c r="G28" s="282"/>
      <c r="H28" s="282"/>
      <c r="I28" s="282"/>
      <c r="J28" s="282"/>
      <c r="K28" s="226"/>
      <c r="L28" s="226"/>
      <c r="M28" s="22" t="s">
        <v>890</v>
      </c>
      <c r="N28" s="22" t="s">
        <v>891</v>
      </c>
      <c r="O28" s="195"/>
      <c r="P28" s="195"/>
      <c r="Q28" s="195"/>
      <c r="R28" s="195"/>
      <c r="S28" s="195"/>
      <c r="T28" s="224"/>
      <c r="U28" s="213"/>
      <c r="V28" s="207"/>
      <c r="W28" s="204"/>
      <c r="X28" s="195"/>
      <c r="Y28" s="195"/>
      <c r="Z28" s="213"/>
      <c r="AA28" s="213"/>
      <c r="AB28" s="195"/>
      <c r="AC28" s="22" t="s">
        <v>875</v>
      </c>
      <c r="AD28" s="24"/>
      <c r="AE28" s="24"/>
      <c r="AF28" s="54">
        <v>2017</v>
      </c>
    </row>
    <row r="29" spans="1:33" ht="108.75" customHeight="1" x14ac:dyDescent="0.25">
      <c r="A29" s="285"/>
      <c r="B29" s="239"/>
      <c r="C29" s="239"/>
      <c r="D29" s="237"/>
      <c r="E29" s="192" t="s">
        <v>85</v>
      </c>
      <c r="F29" s="192" t="s">
        <v>296</v>
      </c>
      <c r="G29" s="197" t="s">
        <v>200</v>
      </c>
      <c r="H29" s="197" t="s">
        <v>199</v>
      </c>
      <c r="I29" s="197" t="s">
        <v>202</v>
      </c>
      <c r="J29" s="197"/>
      <c r="K29" s="222" t="s">
        <v>1503</v>
      </c>
      <c r="L29" s="222" t="s">
        <v>1355</v>
      </c>
      <c r="M29" s="35" t="s">
        <v>892</v>
      </c>
      <c r="N29" s="79" t="s">
        <v>894</v>
      </c>
      <c r="O29" s="258" t="s">
        <v>1302</v>
      </c>
      <c r="P29" s="258" t="s">
        <v>1302</v>
      </c>
      <c r="Q29" s="258" t="s">
        <v>1302</v>
      </c>
      <c r="R29" s="258" t="s">
        <v>1302</v>
      </c>
      <c r="S29" s="258" t="s">
        <v>1302</v>
      </c>
      <c r="T29" s="264" t="s">
        <v>1567</v>
      </c>
      <c r="U29" s="257">
        <v>0.02</v>
      </c>
      <c r="V29" s="263">
        <f>AA29*U29</f>
        <v>1.2E-2</v>
      </c>
      <c r="W29" s="267">
        <f>AA29*U29</f>
        <v>1.2E-2</v>
      </c>
      <c r="X29" s="258" t="s">
        <v>1246</v>
      </c>
      <c r="Y29" s="258" t="s">
        <v>1447</v>
      </c>
      <c r="Z29" s="257">
        <f>3/3</f>
        <v>1</v>
      </c>
      <c r="AA29" s="257">
        <f>3/5</f>
        <v>0.6</v>
      </c>
      <c r="AB29" s="258" t="s">
        <v>1619</v>
      </c>
      <c r="AC29" s="35" t="s">
        <v>875</v>
      </c>
      <c r="AD29" s="57"/>
      <c r="AE29" s="57"/>
      <c r="AF29" s="57">
        <v>42735</v>
      </c>
    </row>
    <row r="30" spans="1:33" ht="84" customHeight="1" x14ac:dyDescent="0.25">
      <c r="A30" s="285"/>
      <c r="B30" s="239"/>
      <c r="C30" s="237"/>
      <c r="D30" s="237"/>
      <c r="E30" s="237"/>
      <c r="F30" s="237"/>
      <c r="G30" s="282"/>
      <c r="H30" s="282"/>
      <c r="I30" s="282"/>
      <c r="J30" s="282"/>
      <c r="K30" s="225"/>
      <c r="L30" s="225"/>
      <c r="M30" s="22" t="s">
        <v>893</v>
      </c>
      <c r="N30" s="22" t="s">
        <v>615</v>
      </c>
      <c r="O30" s="198"/>
      <c r="P30" s="198"/>
      <c r="Q30" s="198"/>
      <c r="R30" s="198"/>
      <c r="S30" s="198"/>
      <c r="T30" s="223"/>
      <c r="U30" s="212"/>
      <c r="V30" s="206"/>
      <c r="W30" s="203"/>
      <c r="X30" s="198"/>
      <c r="Y30" s="198"/>
      <c r="Z30" s="212"/>
      <c r="AA30" s="212"/>
      <c r="AB30" s="198"/>
      <c r="AC30" s="22" t="s">
        <v>876</v>
      </c>
      <c r="AD30" s="24"/>
      <c r="AE30" s="24"/>
      <c r="AF30" s="54">
        <v>2017</v>
      </c>
    </row>
    <row r="31" spans="1:33" ht="72" x14ac:dyDescent="0.25">
      <c r="A31" s="285"/>
      <c r="B31" s="239"/>
      <c r="C31" s="237"/>
      <c r="D31" s="237"/>
      <c r="E31" s="237"/>
      <c r="F31" s="237"/>
      <c r="G31" s="197" t="s">
        <v>201</v>
      </c>
      <c r="H31" s="197" t="s">
        <v>199</v>
      </c>
      <c r="I31" s="197" t="s">
        <v>203</v>
      </c>
      <c r="J31" s="197" t="s">
        <v>921</v>
      </c>
      <c r="K31" s="225"/>
      <c r="L31" s="225"/>
      <c r="M31" s="22" t="s">
        <v>895</v>
      </c>
      <c r="N31" s="22" t="s">
        <v>927</v>
      </c>
      <c r="O31" s="198"/>
      <c r="P31" s="198"/>
      <c r="Q31" s="198"/>
      <c r="R31" s="198"/>
      <c r="S31" s="198"/>
      <c r="T31" s="223"/>
      <c r="U31" s="212"/>
      <c r="V31" s="206"/>
      <c r="W31" s="203"/>
      <c r="X31" s="198"/>
      <c r="Y31" s="198"/>
      <c r="Z31" s="212"/>
      <c r="AA31" s="212"/>
      <c r="AB31" s="198"/>
      <c r="AC31" s="22" t="s">
        <v>922</v>
      </c>
      <c r="AD31" s="24"/>
      <c r="AE31" s="24"/>
      <c r="AF31" s="54">
        <v>2017</v>
      </c>
    </row>
    <row r="32" spans="1:33" ht="60" customHeight="1" x14ac:dyDescent="0.25">
      <c r="A32" s="285"/>
      <c r="B32" s="239"/>
      <c r="C32" s="238"/>
      <c r="D32" s="238"/>
      <c r="E32" s="238"/>
      <c r="F32" s="238"/>
      <c r="G32" s="282"/>
      <c r="H32" s="282"/>
      <c r="I32" s="282"/>
      <c r="J32" s="282"/>
      <c r="K32" s="226"/>
      <c r="L32" s="226"/>
      <c r="M32" s="22" t="s">
        <v>896</v>
      </c>
      <c r="N32" s="22" t="s">
        <v>619</v>
      </c>
      <c r="O32" s="195"/>
      <c r="P32" s="195"/>
      <c r="Q32" s="195"/>
      <c r="R32" s="195"/>
      <c r="S32" s="195"/>
      <c r="T32" s="224"/>
      <c r="U32" s="213"/>
      <c r="V32" s="207"/>
      <c r="W32" s="204"/>
      <c r="X32" s="195"/>
      <c r="Y32" s="195"/>
      <c r="Z32" s="213"/>
      <c r="AA32" s="213"/>
      <c r="AB32" s="195"/>
      <c r="AC32" s="22" t="s">
        <v>923</v>
      </c>
      <c r="AD32" s="24"/>
      <c r="AE32" s="24"/>
      <c r="AF32" s="54">
        <v>2017</v>
      </c>
    </row>
    <row r="33" spans="1:32" ht="60" x14ac:dyDescent="0.25">
      <c r="A33" s="285"/>
      <c r="B33" s="239"/>
      <c r="C33" s="192" t="s">
        <v>72</v>
      </c>
      <c r="D33" s="192" t="s">
        <v>297</v>
      </c>
      <c r="E33" s="192" t="s">
        <v>73</v>
      </c>
      <c r="F33" s="192" t="s">
        <v>298</v>
      </c>
      <c r="G33" s="197" t="s">
        <v>74</v>
      </c>
      <c r="H33" s="197" t="s">
        <v>204</v>
      </c>
      <c r="I33" s="197" t="s">
        <v>205</v>
      </c>
      <c r="J33" s="197"/>
      <c r="K33" s="252" t="s">
        <v>1504</v>
      </c>
      <c r="L33" s="293" t="s">
        <v>1479</v>
      </c>
      <c r="M33" s="22" t="s">
        <v>897</v>
      </c>
      <c r="N33" s="22" t="s">
        <v>900</v>
      </c>
      <c r="O33" s="258" t="s">
        <v>1477</v>
      </c>
      <c r="P33" s="258" t="s">
        <v>1514</v>
      </c>
      <c r="Q33" s="258"/>
      <c r="R33" s="258"/>
      <c r="S33" s="258"/>
      <c r="T33" s="276" t="s">
        <v>1575</v>
      </c>
      <c r="U33" s="257">
        <v>0.03</v>
      </c>
      <c r="V33" s="263">
        <f>AA33*U33</f>
        <v>7.4999999999999997E-3</v>
      </c>
      <c r="W33" s="267">
        <f>AA33*U33</f>
        <v>7.4999999999999997E-3</v>
      </c>
      <c r="X33" s="258" t="s">
        <v>1515</v>
      </c>
      <c r="Y33" s="258" t="s">
        <v>1516</v>
      </c>
      <c r="Z33" s="304">
        <f>1/4</f>
        <v>0.25</v>
      </c>
      <c r="AA33" s="304">
        <f>1/4</f>
        <v>0.25</v>
      </c>
      <c r="AB33" s="258" t="s">
        <v>1610</v>
      </c>
      <c r="AC33" s="22" t="s">
        <v>847</v>
      </c>
      <c r="AD33" s="24"/>
      <c r="AE33" s="24"/>
      <c r="AF33" s="54">
        <v>2017</v>
      </c>
    </row>
    <row r="34" spans="1:32" ht="72" x14ac:dyDescent="0.25">
      <c r="A34" s="285"/>
      <c r="B34" s="239"/>
      <c r="C34" s="237"/>
      <c r="D34" s="237"/>
      <c r="E34" s="237"/>
      <c r="F34" s="237"/>
      <c r="G34" s="281"/>
      <c r="H34" s="281"/>
      <c r="I34" s="281"/>
      <c r="J34" s="281"/>
      <c r="K34" s="291"/>
      <c r="L34" s="291"/>
      <c r="M34" s="22" t="s">
        <v>898</v>
      </c>
      <c r="N34" s="22" t="s">
        <v>899</v>
      </c>
      <c r="O34" s="302"/>
      <c r="P34" s="302"/>
      <c r="Q34" s="302"/>
      <c r="R34" s="302"/>
      <c r="S34" s="302"/>
      <c r="T34" s="314"/>
      <c r="U34" s="298"/>
      <c r="V34" s="300"/>
      <c r="W34" s="270"/>
      <c r="X34" s="302"/>
      <c r="Y34" s="302"/>
      <c r="Z34" s="305"/>
      <c r="AA34" s="305"/>
      <c r="AB34" s="302"/>
      <c r="AC34" s="22" t="s">
        <v>880</v>
      </c>
      <c r="AD34" s="24"/>
      <c r="AE34" s="24"/>
      <c r="AF34" s="54">
        <v>2017</v>
      </c>
    </row>
    <row r="35" spans="1:32" ht="108" x14ac:dyDescent="0.25">
      <c r="A35" s="285"/>
      <c r="B35" s="239"/>
      <c r="C35" s="237"/>
      <c r="D35" s="237"/>
      <c r="E35" s="237"/>
      <c r="F35" s="237"/>
      <c r="G35" s="281"/>
      <c r="H35" s="281"/>
      <c r="I35" s="281"/>
      <c r="J35" s="281"/>
      <c r="K35" s="291"/>
      <c r="L35" s="291"/>
      <c r="M35" s="22" t="s">
        <v>901</v>
      </c>
      <c r="N35" s="22" t="s">
        <v>902</v>
      </c>
      <c r="O35" s="302"/>
      <c r="P35" s="302"/>
      <c r="Q35" s="302"/>
      <c r="R35" s="302"/>
      <c r="S35" s="302"/>
      <c r="T35" s="314"/>
      <c r="U35" s="298"/>
      <c r="V35" s="300"/>
      <c r="W35" s="270"/>
      <c r="X35" s="302"/>
      <c r="Y35" s="302"/>
      <c r="Z35" s="305"/>
      <c r="AA35" s="305"/>
      <c r="AB35" s="302"/>
      <c r="AC35" s="22" t="s">
        <v>847</v>
      </c>
      <c r="AD35" s="24"/>
      <c r="AE35" s="24"/>
      <c r="AF35" s="54">
        <v>2017</v>
      </c>
    </row>
    <row r="36" spans="1:32" ht="24" x14ac:dyDescent="0.25">
      <c r="A36" s="285"/>
      <c r="B36" s="239"/>
      <c r="C36" s="237"/>
      <c r="D36" s="237"/>
      <c r="E36" s="237"/>
      <c r="F36" s="237"/>
      <c r="G36" s="281"/>
      <c r="H36" s="281"/>
      <c r="I36" s="281"/>
      <c r="J36" s="281"/>
      <c r="K36" s="291"/>
      <c r="L36" s="291"/>
      <c r="M36" s="22" t="s">
        <v>903</v>
      </c>
      <c r="N36" s="22" t="s">
        <v>638</v>
      </c>
      <c r="O36" s="302"/>
      <c r="P36" s="302"/>
      <c r="Q36" s="302"/>
      <c r="R36" s="302"/>
      <c r="S36" s="302"/>
      <c r="T36" s="314"/>
      <c r="U36" s="298"/>
      <c r="V36" s="300"/>
      <c r="W36" s="270"/>
      <c r="X36" s="302"/>
      <c r="Y36" s="302"/>
      <c r="Z36" s="305"/>
      <c r="AA36" s="305"/>
      <c r="AB36" s="302"/>
      <c r="AC36" s="22" t="s">
        <v>847</v>
      </c>
      <c r="AD36" s="24"/>
      <c r="AE36" s="24"/>
      <c r="AF36" s="54">
        <v>2017</v>
      </c>
    </row>
    <row r="37" spans="1:32" ht="120" x14ac:dyDescent="0.25">
      <c r="A37" s="285"/>
      <c r="B37" s="239"/>
      <c r="C37" s="237"/>
      <c r="D37" s="237"/>
      <c r="E37" s="238"/>
      <c r="F37" s="238"/>
      <c r="G37" s="282"/>
      <c r="H37" s="282"/>
      <c r="I37" s="282"/>
      <c r="J37" s="282"/>
      <c r="K37" s="292"/>
      <c r="L37" s="292"/>
      <c r="M37" s="22" t="s">
        <v>904</v>
      </c>
      <c r="N37" s="22" t="s">
        <v>905</v>
      </c>
      <c r="O37" s="303"/>
      <c r="P37" s="303"/>
      <c r="Q37" s="303"/>
      <c r="R37" s="303"/>
      <c r="S37" s="303"/>
      <c r="T37" s="315"/>
      <c r="U37" s="299"/>
      <c r="V37" s="301"/>
      <c r="W37" s="271"/>
      <c r="X37" s="303"/>
      <c r="Y37" s="303"/>
      <c r="Z37" s="306"/>
      <c r="AA37" s="306"/>
      <c r="AB37" s="303"/>
      <c r="AC37" s="22" t="s">
        <v>847</v>
      </c>
      <c r="AD37" s="24"/>
      <c r="AE37" s="24"/>
      <c r="AF37" s="53">
        <v>2017</v>
      </c>
    </row>
    <row r="38" spans="1:32" ht="168" customHeight="1" x14ac:dyDescent="0.25">
      <c r="A38" s="285"/>
      <c r="B38" s="239"/>
      <c r="C38" s="237"/>
      <c r="D38" s="237"/>
      <c r="E38" s="192" t="s">
        <v>75</v>
      </c>
      <c r="F38" s="192" t="s">
        <v>299</v>
      </c>
      <c r="G38" s="197" t="s">
        <v>206</v>
      </c>
      <c r="H38" s="197" t="s">
        <v>208</v>
      </c>
      <c r="I38" s="197" t="s">
        <v>209</v>
      </c>
      <c r="J38" s="197"/>
      <c r="K38" s="252" t="s">
        <v>1505</v>
      </c>
      <c r="L38" s="293" t="s">
        <v>1480</v>
      </c>
      <c r="M38" s="22" t="s">
        <v>906</v>
      </c>
      <c r="N38" s="22" t="s">
        <v>644</v>
      </c>
      <c r="O38" s="264" t="s">
        <v>1481</v>
      </c>
      <c r="P38" s="258" t="s">
        <v>1481</v>
      </c>
      <c r="Q38" s="258"/>
      <c r="R38" s="258"/>
      <c r="S38" s="258"/>
      <c r="T38" s="264" t="s">
        <v>1576</v>
      </c>
      <c r="U38" s="257">
        <v>0.05</v>
      </c>
      <c r="V38" s="263"/>
      <c r="W38" s="267">
        <f>AA38*U38</f>
        <v>3.3333333333333333E-2</v>
      </c>
      <c r="X38" s="258" t="s">
        <v>1517</v>
      </c>
      <c r="Y38" s="258" t="s">
        <v>1518</v>
      </c>
      <c r="Z38" s="257">
        <f>2/3</f>
        <v>0.66666666666666663</v>
      </c>
      <c r="AA38" s="257">
        <f>2/3</f>
        <v>0.66666666666666663</v>
      </c>
      <c r="AB38" s="258" t="s">
        <v>1621</v>
      </c>
      <c r="AC38" s="22" t="s">
        <v>847</v>
      </c>
      <c r="AD38" s="24"/>
      <c r="AE38" s="24"/>
      <c r="AF38" s="53">
        <v>2017</v>
      </c>
    </row>
    <row r="39" spans="1:32" ht="132" x14ac:dyDescent="0.25">
      <c r="A39" s="285"/>
      <c r="B39" s="239"/>
      <c r="C39" s="237"/>
      <c r="D39" s="237"/>
      <c r="E39" s="237"/>
      <c r="F39" s="237"/>
      <c r="G39" s="282"/>
      <c r="H39" s="282"/>
      <c r="I39" s="282"/>
      <c r="J39" s="282"/>
      <c r="K39" s="291"/>
      <c r="L39" s="291"/>
      <c r="M39" s="22" t="s">
        <v>907</v>
      </c>
      <c r="N39" s="22" t="s">
        <v>646</v>
      </c>
      <c r="O39" s="316"/>
      <c r="P39" s="302"/>
      <c r="Q39" s="302"/>
      <c r="R39" s="302"/>
      <c r="S39" s="302"/>
      <c r="T39" s="279"/>
      <c r="U39" s="298"/>
      <c r="V39" s="300"/>
      <c r="W39" s="270"/>
      <c r="X39" s="302"/>
      <c r="Y39" s="302"/>
      <c r="Z39" s="298"/>
      <c r="AA39" s="298"/>
      <c r="AB39" s="302"/>
      <c r="AC39" s="22" t="s">
        <v>847</v>
      </c>
      <c r="AD39" s="24"/>
      <c r="AE39" s="24"/>
      <c r="AF39" s="53">
        <v>2017</v>
      </c>
    </row>
    <row r="40" spans="1:32" ht="108" customHeight="1" x14ac:dyDescent="0.25">
      <c r="A40" s="285"/>
      <c r="B40" s="239"/>
      <c r="C40" s="237"/>
      <c r="D40" s="237"/>
      <c r="E40" s="237"/>
      <c r="F40" s="237"/>
      <c r="G40" s="197" t="s">
        <v>207</v>
      </c>
      <c r="H40" s="197" t="s">
        <v>208</v>
      </c>
      <c r="I40" s="197" t="s">
        <v>210</v>
      </c>
      <c r="J40" s="197"/>
      <c r="K40" s="291"/>
      <c r="L40" s="291"/>
      <c r="M40" s="22" t="s">
        <v>908</v>
      </c>
      <c r="N40" s="22" t="s">
        <v>644</v>
      </c>
      <c r="O40" s="316"/>
      <c r="P40" s="302"/>
      <c r="Q40" s="302"/>
      <c r="R40" s="302"/>
      <c r="S40" s="302"/>
      <c r="T40" s="279"/>
      <c r="U40" s="298"/>
      <c r="V40" s="300"/>
      <c r="W40" s="270"/>
      <c r="X40" s="302"/>
      <c r="Y40" s="302"/>
      <c r="Z40" s="298"/>
      <c r="AA40" s="298"/>
      <c r="AB40" s="302"/>
      <c r="AC40" s="22" t="s">
        <v>847</v>
      </c>
      <c r="AD40" s="24"/>
      <c r="AE40" s="24"/>
      <c r="AF40" s="53">
        <v>2017</v>
      </c>
    </row>
    <row r="41" spans="1:32" ht="60" x14ac:dyDescent="0.25">
      <c r="A41" s="285"/>
      <c r="B41" s="239"/>
      <c r="C41" s="237"/>
      <c r="D41" s="237"/>
      <c r="E41" s="238"/>
      <c r="F41" s="238"/>
      <c r="G41" s="282"/>
      <c r="H41" s="282"/>
      <c r="I41" s="282"/>
      <c r="J41" s="282"/>
      <c r="K41" s="292"/>
      <c r="L41" s="292"/>
      <c r="M41" s="22" t="s">
        <v>909</v>
      </c>
      <c r="N41" s="22" t="s">
        <v>648</v>
      </c>
      <c r="O41" s="317"/>
      <c r="P41" s="303"/>
      <c r="Q41" s="303"/>
      <c r="R41" s="303"/>
      <c r="S41" s="303"/>
      <c r="T41" s="280"/>
      <c r="U41" s="299"/>
      <c r="V41" s="301"/>
      <c r="W41" s="271"/>
      <c r="X41" s="303"/>
      <c r="Y41" s="303"/>
      <c r="Z41" s="299"/>
      <c r="AA41" s="299"/>
      <c r="AB41" s="303"/>
      <c r="AC41" s="22" t="s">
        <v>847</v>
      </c>
      <c r="AD41" s="24"/>
      <c r="AE41" s="24"/>
      <c r="AF41" s="53">
        <v>2017</v>
      </c>
    </row>
    <row r="42" spans="1:32" ht="60" x14ac:dyDescent="0.25">
      <c r="A42" s="285"/>
      <c r="B42" s="239"/>
      <c r="C42" s="237"/>
      <c r="D42" s="237"/>
      <c r="E42" s="192" t="s">
        <v>76</v>
      </c>
      <c r="F42" s="192" t="s">
        <v>300</v>
      </c>
      <c r="G42" s="197" t="s">
        <v>77</v>
      </c>
      <c r="H42" s="197" t="s">
        <v>211</v>
      </c>
      <c r="I42" s="197" t="s">
        <v>212</v>
      </c>
      <c r="J42" s="197"/>
      <c r="K42" s="222" t="s">
        <v>1335</v>
      </c>
      <c r="L42" s="197" t="s">
        <v>1460</v>
      </c>
      <c r="M42" s="22" t="s">
        <v>910</v>
      </c>
      <c r="N42" s="22" t="s">
        <v>648</v>
      </c>
      <c r="O42" s="102"/>
      <c r="P42" s="102"/>
      <c r="Q42" s="102"/>
      <c r="R42" s="102"/>
      <c r="S42" s="102"/>
      <c r="T42" s="102"/>
      <c r="U42" s="197"/>
      <c r="V42" s="307"/>
      <c r="W42" s="164"/>
      <c r="X42" s="197"/>
      <c r="Y42" s="197"/>
      <c r="Z42" s="197"/>
      <c r="AA42" s="197"/>
      <c r="AB42" s="197"/>
      <c r="AC42" s="22" t="s">
        <v>847</v>
      </c>
      <c r="AD42" s="24"/>
      <c r="AE42" s="24"/>
      <c r="AF42" s="53">
        <v>2017</v>
      </c>
    </row>
    <row r="43" spans="1:32" ht="72" x14ac:dyDescent="0.25">
      <c r="A43" s="285"/>
      <c r="B43" s="239"/>
      <c r="C43" s="237"/>
      <c r="D43" s="237"/>
      <c r="E43" s="237"/>
      <c r="F43" s="237"/>
      <c r="G43" s="281"/>
      <c r="H43" s="281"/>
      <c r="I43" s="281"/>
      <c r="J43" s="281"/>
      <c r="K43" s="223"/>
      <c r="L43" s="198"/>
      <c r="M43" s="22" t="s">
        <v>911</v>
      </c>
      <c r="N43" s="22" t="s">
        <v>650</v>
      </c>
      <c r="O43" s="100"/>
      <c r="P43" s="100"/>
      <c r="Q43" s="100"/>
      <c r="R43" s="100"/>
      <c r="S43" s="100"/>
      <c r="T43" s="100"/>
      <c r="U43" s="198"/>
      <c r="V43" s="206"/>
      <c r="W43" s="155"/>
      <c r="X43" s="198"/>
      <c r="Y43" s="198"/>
      <c r="Z43" s="198"/>
      <c r="AA43" s="198"/>
      <c r="AB43" s="198"/>
      <c r="AC43" s="22" t="s">
        <v>847</v>
      </c>
      <c r="AD43" s="24"/>
      <c r="AE43" s="24"/>
      <c r="AF43" s="53">
        <v>2017</v>
      </c>
    </row>
    <row r="44" spans="1:32" ht="48" x14ac:dyDescent="0.25">
      <c r="A44" s="285"/>
      <c r="B44" s="239"/>
      <c r="C44" s="237"/>
      <c r="D44" s="237"/>
      <c r="E44" s="238"/>
      <c r="F44" s="238"/>
      <c r="G44" s="282"/>
      <c r="H44" s="282"/>
      <c r="I44" s="282"/>
      <c r="J44" s="282"/>
      <c r="K44" s="224"/>
      <c r="L44" s="195"/>
      <c r="M44" s="22" t="s">
        <v>912</v>
      </c>
      <c r="N44" s="22" t="s">
        <v>913</v>
      </c>
      <c r="O44" s="104"/>
      <c r="P44" s="104"/>
      <c r="Q44" s="104"/>
      <c r="R44" s="104"/>
      <c r="S44" s="104"/>
      <c r="T44" s="104"/>
      <c r="U44" s="195"/>
      <c r="V44" s="207"/>
      <c r="W44" s="156"/>
      <c r="X44" s="195"/>
      <c r="Y44" s="195"/>
      <c r="Z44" s="195"/>
      <c r="AA44" s="195"/>
      <c r="AB44" s="195"/>
      <c r="AC44" s="22" t="s">
        <v>875</v>
      </c>
      <c r="AD44" s="24"/>
      <c r="AE44" s="24"/>
      <c r="AF44" s="53">
        <v>2017</v>
      </c>
    </row>
    <row r="45" spans="1:32" ht="96" x14ac:dyDescent="0.25">
      <c r="A45" s="285"/>
      <c r="B45" s="239"/>
      <c r="C45" s="192"/>
      <c r="D45" s="237"/>
      <c r="E45" s="192" t="s">
        <v>78</v>
      </c>
      <c r="F45" s="192" t="s">
        <v>301</v>
      </c>
      <c r="G45" s="2" t="s">
        <v>213</v>
      </c>
      <c r="H45" s="4" t="s">
        <v>215</v>
      </c>
      <c r="I45" s="22" t="s">
        <v>216</v>
      </c>
      <c r="J45" s="22" t="s">
        <v>915</v>
      </c>
      <c r="K45" s="166" t="s">
        <v>1506</v>
      </c>
      <c r="L45" s="222" t="s">
        <v>1356</v>
      </c>
      <c r="M45" s="35" t="s">
        <v>914</v>
      </c>
      <c r="N45" s="79" t="s">
        <v>926</v>
      </c>
      <c r="O45" s="258" t="s">
        <v>1303</v>
      </c>
      <c r="P45" s="258" t="s">
        <v>1304</v>
      </c>
      <c r="Q45" s="258" t="s">
        <v>1305</v>
      </c>
      <c r="R45" s="258" t="s">
        <v>1303</v>
      </c>
      <c r="S45" s="258"/>
      <c r="T45" s="276" t="s">
        <v>1577</v>
      </c>
      <c r="U45" s="257">
        <v>0.05</v>
      </c>
      <c r="V45" s="263"/>
      <c r="W45" s="267">
        <f>AA45*U45</f>
        <v>4.1666666666666671E-2</v>
      </c>
      <c r="X45" s="258" t="s">
        <v>1247</v>
      </c>
      <c r="Y45" s="258" t="s">
        <v>1448</v>
      </c>
      <c r="Z45" s="304">
        <f>5/6</f>
        <v>0.83333333333333337</v>
      </c>
      <c r="AA45" s="304">
        <f>5/6</f>
        <v>0.83333333333333337</v>
      </c>
      <c r="AB45" s="258" t="s">
        <v>1609</v>
      </c>
      <c r="AC45" s="35" t="s">
        <v>880</v>
      </c>
      <c r="AD45" s="57"/>
      <c r="AE45" s="57"/>
      <c r="AF45" s="57">
        <v>42735</v>
      </c>
    </row>
    <row r="46" spans="1:32" ht="96" customHeight="1" x14ac:dyDescent="0.25">
      <c r="A46" s="285"/>
      <c r="B46" s="239"/>
      <c r="C46" s="237"/>
      <c r="D46" s="237"/>
      <c r="E46" s="237"/>
      <c r="F46" s="237"/>
      <c r="G46" s="197" t="s">
        <v>214</v>
      </c>
      <c r="H46" s="197" t="s">
        <v>215</v>
      </c>
      <c r="I46" s="197" t="s">
        <v>217</v>
      </c>
      <c r="J46" s="197"/>
      <c r="K46" s="167" t="s">
        <v>1507</v>
      </c>
      <c r="L46" s="223"/>
      <c r="M46" s="35" t="s">
        <v>924</v>
      </c>
      <c r="N46" s="79" t="s">
        <v>925</v>
      </c>
      <c r="O46" s="198"/>
      <c r="P46" s="198"/>
      <c r="Q46" s="198"/>
      <c r="R46" s="198"/>
      <c r="S46" s="198"/>
      <c r="T46" s="277"/>
      <c r="U46" s="212"/>
      <c r="V46" s="206"/>
      <c r="W46" s="203"/>
      <c r="X46" s="198"/>
      <c r="Y46" s="198"/>
      <c r="Z46" s="308"/>
      <c r="AA46" s="308"/>
      <c r="AB46" s="198"/>
      <c r="AC46" s="35" t="s">
        <v>880</v>
      </c>
      <c r="AD46" s="57"/>
      <c r="AE46" s="57"/>
      <c r="AF46" s="57">
        <v>42735</v>
      </c>
    </row>
    <row r="47" spans="1:32" ht="120" x14ac:dyDescent="0.25">
      <c r="A47" s="285"/>
      <c r="B47" s="239"/>
      <c r="C47" s="238"/>
      <c r="D47" s="238"/>
      <c r="E47" s="238"/>
      <c r="F47" s="238"/>
      <c r="G47" s="282"/>
      <c r="H47" s="282"/>
      <c r="I47" s="282"/>
      <c r="J47" s="282"/>
      <c r="K47" s="168" t="s">
        <v>1508</v>
      </c>
      <c r="L47" s="224"/>
      <c r="M47" s="35" t="s">
        <v>928</v>
      </c>
      <c r="N47" s="79" t="s">
        <v>929</v>
      </c>
      <c r="O47" s="195"/>
      <c r="P47" s="195"/>
      <c r="Q47" s="195"/>
      <c r="R47" s="195"/>
      <c r="S47" s="195"/>
      <c r="T47" s="278"/>
      <c r="U47" s="213"/>
      <c r="V47" s="207"/>
      <c r="W47" s="204"/>
      <c r="X47" s="195"/>
      <c r="Y47" s="195"/>
      <c r="Z47" s="309"/>
      <c r="AA47" s="309"/>
      <c r="AB47" s="195"/>
      <c r="AC47" s="35" t="s">
        <v>847</v>
      </c>
      <c r="AD47" s="57"/>
      <c r="AE47" s="57"/>
      <c r="AF47" s="57">
        <v>42735</v>
      </c>
    </row>
    <row r="48" spans="1:32" ht="12" hidden="1" customHeight="1" x14ac:dyDescent="0.25">
      <c r="A48" s="285"/>
      <c r="B48" s="239"/>
      <c r="C48" s="192" t="s">
        <v>45</v>
      </c>
      <c r="D48" s="192" t="s">
        <v>302</v>
      </c>
      <c r="E48" s="192" t="s">
        <v>46</v>
      </c>
      <c r="F48" s="192" t="s">
        <v>303</v>
      </c>
      <c r="G48" s="197" t="s">
        <v>224</v>
      </c>
      <c r="H48" s="197" t="s">
        <v>220</v>
      </c>
      <c r="I48" s="197" t="s">
        <v>221</v>
      </c>
      <c r="J48" s="197" t="s">
        <v>930</v>
      </c>
      <c r="K48" s="63"/>
      <c r="L48" s="88"/>
      <c r="M48" s="22"/>
      <c r="N48" s="22"/>
      <c r="O48" s="98"/>
      <c r="P48" s="98"/>
      <c r="Q48" s="98"/>
      <c r="R48" s="98"/>
      <c r="S48" s="98"/>
      <c r="T48" s="98"/>
      <c r="U48" s="98"/>
      <c r="V48" s="98"/>
      <c r="W48" s="157"/>
      <c r="X48" s="98"/>
      <c r="Y48" s="98"/>
      <c r="Z48" s="98"/>
      <c r="AA48" s="98"/>
      <c r="AB48" s="87"/>
      <c r="AC48" s="22"/>
      <c r="AD48" s="24"/>
      <c r="AE48" s="24"/>
      <c r="AF48" s="24"/>
    </row>
    <row r="49" spans="1:32" ht="48" x14ac:dyDescent="0.25">
      <c r="A49" s="285"/>
      <c r="B49" s="239"/>
      <c r="C49" s="237"/>
      <c r="D49" s="237"/>
      <c r="E49" s="237"/>
      <c r="F49" s="237"/>
      <c r="G49" s="281"/>
      <c r="H49" s="281"/>
      <c r="I49" s="281"/>
      <c r="J49" s="281"/>
      <c r="K49" s="288" t="s">
        <v>1530</v>
      </c>
      <c r="L49" s="288" t="s">
        <v>1357</v>
      </c>
      <c r="M49" s="35" t="s">
        <v>931</v>
      </c>
      <c r="N49" s="79" t="s">
        <v>932</v>
      </c>
      <c r="O49" s="258" t="s">
        <v>1306</v>
      </c>
      <c r="P49" s="258" t="s">
        <v>1307</v>
      </c>
      <c r="Q49" s="258" t="s">
        <v>1308</v>
      </c>
      <c r="R49" s="258"/>
      <c r="S49" s="258"/>
      <c r="T49" s="264" t="s">
        <v>1578</v>
      </c>
      <c r="U49" s="257">
        <v>0.17</v>
      </c>
      <c r="V49" s="263"/>
      <c r="W49" s="267">
        <f>AA49*U49</f>
        <v>0.10625000000000001</v>
      </c>
      <c r="X49" s="258" t="s">
        <v>1248</v>
      </c>
      <c r="Y49" s="258" t="s">
        <v>1449</v>
      </c>
      <c r="Z49" s="257">
        <f>20/20</f>
        <v>1</v>
      </c>
      <c r="AA49" s="257">
        <f>20/32</f>
        <v>0.625</v>
      </c>
      <c r="AB49" s="258" t="s">
        <v>1609</v>
      </c>
      <c r="AC49" s="35"/>
      <c r="AD49" s="57"/>
      <c r="AE49" s="57"/>
      <c r="AF49" s="57">
        <v>42735</v>
      </c>
    </row>
    <row r="50" spans="1:32" ht="108" customHeight="1" x14ac:dyDescent="0.25">
      <c r="A50" s="285"/>
      <c r="B50" s="239"/>
      <c r="C50" s="237"/>
      <c r="D50" s="237"/>
      <c r="E50" s="237"/>
      <c r="F50" s="237"/>
      <c r="G50" s="281"/>
      <c r="H50" s="281"/>
      <c r="I50" s="281"/>
      <c r="J50" s="281"/>
      <c r="K50" s="223"/>
      <c r="L50" s="223"/>
      <c r="M50" s="35" t="s">
        <v>933</v>
      </c>
      <c r="N50" s="79" t="s">
        <v>934</v>
      </c>
      <c r="O50" s="198"/>
      <c r="P50" s="198"/>
      <c r="Q50" s="198"/>
      <c r="R50" s="198"/>
      <c r="S50" s="198"/>
      <c r="T50" s="223"/>
      <c r="U50" s="212"/>
      <c r="V50" s="206"/>
      <c r="W50" s="203"/>
      <c r="X50" s="198"/>
      <c r="Y50" s="198"/>
      <c r="Z50" s="212"/>
      <c r="AA50" s="212"/>
      <c r="AB50" s="198"/>
      <c r="AC50" s="35" t="s">
        <v>847</v>
      </c>
      <c r="AD50" s="57"/>
      <c r="AE50" s="57"/>
      <c r="AF50" s="57">
        <v>42735</v>
      </c>
    </row>
    <row r="51" spans="1:32" ht="288" x14ac:dyDescent="0.25">
      <c r="A51" s="285"/>
      <c r="B51" s="239"/>
      <c r="C51" s="237"/>
      <c r="D51" s="237"/>
      <c r="E51" s="237"/>
      <c r="F51" s="237"/>
      <c r="G51" s="282"/>
      <c r="H51" s="282"/>
      <c r="I51" s="282"/>
      <c r="J51" s="282"/>
      <c r="K51" s="224"/>
      <c r="L51" s="223"/>
      <c r="M51" s="35" t="s">
        <v>935</v>
      </c>
      <c r="N51" s="79" t="s">
        <v>936</v>
      </c>
      <c r="O51" s="198"/>
      <c r="P51" s="198"/>
      <c r="Q51" s="198"/>
      <c r="R51" s="198"/>
      <c r="S51" s="198"/>
      <c r="T51" s="223"/>
      <c r="U51" s="212"/>
      <c r="V51" s="206"/>
      <c r="W51" s="203"/>
      <c r="X51" s="198"/>
      <c r="Y51" s="198"/>
      <c r="Z51" s="212"/>
      <c r="AA51" s="212"/>
      <c r="AB51" s="198"/>
      <c r="AC51" s="35" t="s">
        <v>847</v>
      </c>
      <c r="AD51" s="57"/>
      <c r="AE51" s="57"/>
      <c r="AF51" s="57">
        <v>42735</v>
      </c>
    </row>
    <row r="52" spans="1:32" ht="168" x14ac:dyDescent="0.25">
      <c r="A52" s="285"/>
      <c r="B52" s="239"/>
      <c r="C52" s="237"/>
      <c r="D52" s="237"/>
      <c r="E52" s="237"/>
      <c r="F52" s="237"/>
      <c r="G52" s="2" t="s">
        <v>225</v>
      </c>
      <c r="H52" s="2" t="s">
        <v>220</v>
      </c>
      <c r="I52" s="22" t="s">
        <v>222</v>
      </c>
      <c r="J52" s="14"/>
      <c r="K52" s="85" t="s">
        <v>1203</v>
      </c>
      <c r="L52" s="223"/>
      <c r="M52" s="35" t="s">
        <v>938</v>
      </c>
      <c r="N52" s="79" t="s">
        <v>937</v>
      </c>
      <c r="O52" s="198"/>
      <c r="P52" s="198"/>
      <c r="Q52" s="198"/>
      <c r="R52" s="198"/>
      <c r="S52" s="198"/>
      <c r="T52" s="223"/>
      <c r="U52" s="212"/>
      <c r="V52" s="206"/>
      <c r="W52" s="203"/>
      <c r="X52" s="198"/>
      <c r="Y52" s="198"/>
      <c r="Z52" s="212"/>
      <c r="AA52" s="212"/>
      <c r="AB52" s="198"/>
      <c r="AC52" s="35" t="s">
        <v>1175</v>
      </c>
      <c r="AD52" s="57"/>
      <c r="AE52" s="57"/>
      <c r="AF52" s="57">
        <v>42735</v>
      </c>
    </row>
    <row r="53" spans="1:32" ht="90" customHeight="1" x14ac:dyDescent="0.25">
      <c r="A53" s="285"/>
      <c r="B53" s="239"/>
      <c r="C53" s="237"/>
      <c r="D53" s="237"/>
      <c r="E53" s="238"/>
      <c r="F53" s="238"/>
      <c r="G53" s="2" t="s">
        <v>226</v>
      </c>
      <c r="H53" s="2" t="s">
        <v>220</v>
      </c>
      <c r="I53" s="22" t="s">
        <v>223</v>
      </c>
      <c r="J53" s="14"/>
      <c r="K53" s="85" t="s">
        <v>1204</v>
      </c>
      <c r="L53" s="224"/>
      <c r="M53" s="35" t="s">
        <v>943</v>
      </c>
      <c r="N53" s="79" t="s">
        <v>944</v>
      </c>
      <c r="O53" s="195"/>
      <c r="P53" s="195"/>
      <c r="Q53" s="195"/>
      <c r="R53" s="195"/>
      <c r="S53" s="195"/>
      <c r="T53" s="224"/>
      <c r="U53" s="213"/>
      <c r="V53" s="207"/>
      <c r="W53" s="204"/>
      <c r="X53" s="195"/>
      <c r="Y53" s="195"/>
      <c r="Z53" s="213"/>
      <c r="AA53" s="213"/>
      <c r="AB53" s="195"/>
      <c r="AC53" s="35" t="s">
        <v>1175</v>
      </c>
      <c r="AD53" s="57"/>
      <c r="AE53" s="57"/>
      <c r="AF53" s="57">
        <v>42735</v>
      </c>
    </row>
    <row r="54" spans="1:32" ht="192" x14ac:dyDescent="0.25">
      <c r="A54" s="285"/>
      <c r="B54" s="239"/>
      <c r="C54" s="237"/>
      <c r="D54" s="237"/>
      <c r="E54" s="192" t="s">
        <v>47</v>
      </c>
      <c r="F54" s="192" t="s">
        <v>304</v>
      </c>
      <c r="G54" s="2" t="s">
        <v>227</v>
      </c>
      <c r="H54" s="2" t="s">
        <v>1064</v>
      </c>
      <c r="I54" s="22" t="s">
        <v>415</v>
      </c>
      <c r="J54" s="22"/>
      <c r="K54" s="27" t="s">
        <v>1509</v>
      </c>
      <c r="L54" s="222" t="s">
        <v>1358</v>
      </c>
      <c r="M54" s="35" t="s">
        <v>947</v>
      </c>
      <c r="N54" s="79" t="s">
        <v>946</v>
      </c>
      <c r="O54" s="258" t="s">
        <v>1309</v>
      </c>
      <c r="P54" s="258" t="s">
        <v>1310</v>
      </c>
      <c r="Q54" s="258" t="s">
        <v>1311</v>
      </c>
      <c r="R54" s="258" t="s">
        <v>1309</v>
      </c>
      <c r="S54" s="258"/>
      <c r="T54" s="264" t="s">
        <v>1604</v>
      </c>
      <c r="U54" s="257">
        <v>0.06</v>
      </c>
      <c r="V54" s="263"/>
      <c r="W54" s="267">
        <f>AA54*U54</f>
        <v>3.9999999999999994E-2</v>
      </c>
      <c r="X54" s="258" t="s">
        <v>1450</v>
      </c>
      <c r="Y54" s="258" t="s">
        <v>1451</v>
      </c>
      <c r="Z54" s="257">
        <f>2/3</f>
        <v>0.66666666666666663</v>
      </c>
      <c r="AA54" s="257">
        <f>2/3</f>
        <v>0.66666666666666663</v>
      </c>
      <c r="AB54" s="258" t="s">
        <v>1622</v>
      </c>
      <c r="AC54" s="35" t="s">
        <v>847</v>
      </c>
      <c r="AD54" s="57"/>
      <c r="AE54" s="57"/>
      <c r="AF54" s="57">
        <v>42735</v>
      </c>
    </row>
    <row r="55" spans="1:32" ht="84" customHeight="1" x14ac:dyDescent="0.25">
      <c r="A55" s="285"/>
      <c r="B55" s="239"/>
      <c r="C55" s="237"/>
      <c r="D55" s="237"/>
      <c r="E55" s="237"/>
      <c r="F55" s="237"/>
      <c r="G55" s="197" t="s">
        <v>228</v>
      </c>
      <c r="H55" s="197" t="s">
        <v>1065</v>
      </c>
      <c r="I55" s="197" t="s">
        <v>229</v>
      </c>
      <c r="J55" s="197"/>
      <c r="K55" s="84" t="s">
        <v>1531</v>
      </c>
      <c r="L55" s="223"/>
      <c r="M55" s="35" t="s">
        <v>949</v>
      </c>
      <c r="N55" s="79" t="s">
        <v>948</v>
      </c>
      <c r="O55" s="198"/>
      <c r="P55" s="198"/>
      <c r="Q55" s="198"/>
      <c r="R55" s="198"/>
      <c r="S55" s="198"/>
      <c r="T55" s="223"/>
      <c r="U55" s="212"/>
      <c r="V55" s="206"/>
      <c r="W55" s="203"/>
      <c r="X55" s="198"/>
      <c r="Y55" s="198"/>
      <c r="Z55" s="212"/>
      <c r="AA55" s="212"/>
      <c r="AB55" s="198"/>
      <c r="AC55" s="35" t="s">
        <v>847</v>
      </c>
      <c r="AD55" s="57"/>
      <c r="AE55" s="57"/>
      <c r="AF55" s="57">
        <v>42735</v>
      </c>
    </row>
    <row r="56" spans="1:32" ht="108" x14ac:dyDescent="0.25">
      <c r="A56" s="285"/>
      <c r="B56" s="239"/>
      <c r="C56" s="237"/>
      <c r="D56" s="237"/>
      <c r="E56" s="237"/>
      <c r="F56" s="237"/>
      <c r="G56" s="281"/>
      <c r="H56" s="281"/>
      <c r="I56" s="281"/>
      <c r="J56" s="281"/>
      <c r="K56" s="288" t="s">
        <v>1510</v>
      </c>
      <c r="L56" s="223"/>
      <c r="M56" s="35" t="s">
        <v>950</v>
      </c>
      <c r="N56" s="79" t="s">
        <v>951</v>
      </c>
      <c r="O56" s="198"/>
      <c r="P56" s="198"/>
      <c r="Q56" s="198"/>
      <c r="R56" s="198"/>
      <c r="S56" s="198"/>
      <c r="T56" s="223"/>
      <c r="U56" s="212"/>
      <c r="V56" s="206"/>
      <c r="W56" s="203"/>
      <c r="X56" s="198"/>
      <c r="Y56" s="198"/>
      <c r="Z56" s="212"/>
      <c r="AA56" s="212"/>
      <c r="AB56" s="198"/>
      <c r="AC56" s="35" t="s">
        <v>847</v>
      </c>
      <c r="AD56" s="57"/>
      <c r="AE56" s="57"/>
      <c r="AF56" s="57">
        <v>42735</v>
      </c>
    </row>
    <row r="57" spans="1:32" ht="72" x14ac:dyDescent="0.25">
      <c r="A57" s="285"/>
      <c r="B57" s="239"/>
      <c r="C57" s="237"/>
      <c r="D57" s="237"/>
      <c r="E57" s="238"/>
      <c r="F57" s="238"/>
      <c r="G57" s="282"/>
      <c r="H57" s="282"/>
      <c r="I57" s="282"/>
      <c r="J57" s="282"/>
      <c r="K57" s="226"/>
      <c r="L57" s="226"/>
      <c r="M57" s="25" t="s">
        <v>952</v>
      </c>
      <c r="N57" s="25" t="s">
        <v>953</v>
      </c>
      <c r="O57" s="195"/>
      <c r="P57" s="195"/>
      <c r="Q57" s="195"/>
      <c r="R57" s="195"/>
      <c r="S57" s="195"/>
      <c r="T57" s="224"/>
      <c r="U57" s="213"/>
      <c r="V57" s="207"/>
      <c r="W57" s="204"/>
      <c r="X57" s="195"/>
      <c r="Y57" s="195"/>
      <c r="Z57" s="213"/>
      <c r="AA57" s="213"/>
      <c r="AB57" s="195"/>
      <c r="AC57" s="25" t="s">
        <v>847</v>
      </c>
      <c r="AD57" s="24"/>
      <c r="AE57" s="24"/>
      <c r="AF57" s="53">
        <v>2017</v>
      </c>
    </row>
    <row r="58" spans="1:32" ht="72" x14ac:dyDescent="0.25">
      <c r="A58" s="285"/>
      <c r="B58" s="239"/>
      <c r="C58" s="237"/>
      <c r="D58" s="237"/>
      <c r="E58" s="192" t="s">
        <v>48</v>
      </c>
      <c r="F58" s="192" t="s">
        <v>305</v>
      </c>
      <c r="G58" s="2" t="s">
        <v>230</v>
      </c>
      <c r="H58" s="2" t="s">
        <v>220</v>
      </c>
      <c r="I58" s="22" t="s">
        <v>231</v>
      </c>
      <c r="J58" s="25" t="s">
        <v>955</v>
      </c>
      <c r="K58" s="222" t="s">
        <v>1511</v>
      </c>
      <c r="L58" s="252" t="s">
        <v>1359</v>
      </c>
      <c r="M58" s="22" t="s">
        <v>954</v>
      </c>
      <c r="N58" s="22" t="s">
        <v>956</v>
      </c>
      <c r="O58" s="258" t="s">
        <v>1312</v>
      </c>
      <c r="P58" s="258" t="s">
        <v>1521</v>
      </c>
      <c r="Q58" s="258" t="s">
        <v>1522</v>
      </c>
      <c r="R58" s="258"/>
      <c r="S58" s="258"/>
      <c r="T58" s="264" t="s">
        <v>1589</v>
      </c>
      <c r="U58" s="257">
        <v>0.06</v>
      </c>
      <c r="V58" s="263"/>
      <c r="W58" s="267">
        <f>AA58*U58</f>
        <v>0.03</v>
      </c>
      <c r="X58" s="258" t="s">
        <v>1452</v>
      </c>
      <c r="Y58" s="258" t="s">
        <v>1453</v>
      </c>
      <c r="Z58" s="257">
        <f>10/10</f>
        <v>1</v>
      </c>
      <c r="AA58" s="257">
        <f>10/20</f>
        <v>0.5</v>
      </c>
      <c r="AB58" s="258" t="s">
        <v>1192</v>
      </c>
      <c r="AC58" s="30" t="s">
        <v>1185</v>
      </c>
      <c r="AD58" s="24"/>
      <c r="AE58" s="24"/>
      <c r="AF58" s="53">
        <v>2017</v>
      </c>
    </row>
    <row r="59" spans="1:32" ht="84" x14ac:dyDescent="0.25">
      <c r="A59" s="285"/>
      <c r="B59" s="239"/>
      <c r="C59" s="237"/>
      <c r="D59" s="237"/>
      <c r="E59" s="237"/>
      <c r="F59" s="237"/>
      <c r="G59" s="197" t="s">
        <v>841</v>
      </c>
      <c r="H59" s="197" t="s">
        <v>220</v>
      </c>
      <c r="I59" s="197" t="s">
        <v>232</v>
      </c>
      <c r="J59" s="22"/>
      <c r="K59" s="226"/>
      <c r="L59" s="289"/>
      <c r="M59" s="35" t="s">
        <v>957</v>
      </c>
      <c r="N59" s="79" t="s">
        <v>959</v>
      </c>
      <c r="O59" s="302"/>
      <c r="P59" s="302"/>
      <c r="Q59" s="302"/>
      <c r="R59" s="302"/>
      <c r="S59" s="302"/>
      <c r="T59" s="279"/>
      <c r="U59" s="298"/>
      <c r="V59" s="300"/>
      <c r="W59" s="270"/>
      <c r="X59" s="302"/>
      <c r="Y59" s="302"/>
      <c r="Z59" s="298"/>
      <c r="AA59" s="298"/>
      <c r="AB59" s="302"/>
      <c r="AC59" s="35" t="s">
        <v>847</v>
      </c>
      <c r="AD59" s="57"/>
      <c r="AE59" s="57"/>
      <c r="AF59" s="57">
        <v>42735</v>
      </c>
    </row>
    <row r="60" spans="1:32" ht="72" x14ac:dyDescent="0.25">
      <c r="A60" s="285"/>
      <c r="B60" s="239"/>
      <c r="C60" s="237"/>
      <c r="D60" s="237"/>
      <c r="E60" s="237"/>
      <c r="F60" s="237"/>
      <c r="G60" s="281"/>
      <c r="H60" s="281"/>
      <c r="I60" s="281"/>
      <c r="J60" s="25" t="s">
        <v>961</v>
      </c>
      <c r="K60" s="222" t="s">
        <v>1512</v>
      </c>
      <c r="L60" s="289"/>
      <c r="M60" s="35" t="s">
        <v>960</v>
      </c>
      <c r="N60" s="79" t="s">
        <v>962</v>
      </c>
      <c r="O60" s="302"/>
      <c r="P60" s="302"/>
      <c r="Q60" s="302"/>
      <c r="R60" s="302"/>
      <c r="S60" s="302"/>
      <c r="T60" s="279"/>
      <c r="U60" s="298"/>
      <c r="V60" s="300"/>
      <c r="W60" s="270"/>
      <c r="X60" s="302"/>
      <c r="Y60" s="302"/>
      <c r="Z60" s="298"/>
      <c r="AA60" s="298"/>
      <c r="AB60" s="302"/>
      <c r="AC60" s="35" t="s">
        <v>847</v>
      </c>
      <c r="AD60" s="57"/>
      <c r="AE60" s="57"/>
      <c r="AF60" s="57">
        <v>42735</v>
      </c>
    </row>
    <row r="61" spans="1:32" ht="72" x14ac:dyDescent="0.25">
      <c r="A61" s="285"/>
      <c r="B61" s="239"/>
      <c r="C61" s="237"/>
      <c r="D61" s="237"/>
      <c r="E61" s="237"/>
      <c r="F61" s="237"/>
      <c r="G61" s="281"/>
      <c r="H61" s="281"/>
      <c r="I61" s="281"/>
      <c r="J61" s="25" t="s">
        <v>964</v>
      </c>
      <c r="K61" s="223"/>
      <c r="L61" s="289"/>
      <c r="M61" s="35" t="s">
        <v>963</v>
      </c>
      <c r="N61" s="79" t="s">
        <v>964</v>
      </c>
      <c r="O61" s="302"/>
      <c r="P61" s="302"/>
      <c r="Q61" s="302"/>
      <c r="R61" s="302"/>
      <c r="S61" s="302"/>
      <c r="T61" s="279"/>
      <c r="U61" s="298"/>
      <c r="V61" s="300"/>
      <c r="W61" s="270"/>
      <c r="X61" s="302"/>
      <c r="Y61" s="302"/>
      <c r="Z61" s="298"/>
      <c r="AA61" s="298"/>
      <c r="AB61" s="302"/>
      <c r="AC61" s="35" t="s">
        <v>847</v>
      </c>
      <c r="AD61" s="57"/>
      <c r="AE61" s="57"/>
      <c r="AF61" s="57">
        <v>42735</v>
      </c>
    </row>
    <row r="62" spans="1:32" ht="48" x14ac:dyDescent="0.25">
      <c r="A62" s="285"/>
      <c r="B62" s="239"/>
      <c r="C62" s="237"/>
      <c r="D62" s="237"/>
      <c r="E62" s="237"/>
      <c r="F62" s="237"/>
      <c r="G62" s="281"/>
      <c r="H62" s="281"/>
      <c r="I62" s="281"/>
      <c r="J62" s="25" t="s">
        <v>966</v>
      </c>
      <c r="K62" s="223"/>
      <c r="L62" s="289"/>
      <c r="M62" s="35" t="s">
        <v>965</v>
      </c>
      <c r="N62" s="79"/>
      <c r="O62" s="302"/>
      <c r="P62" s="302"/>
      <c r="Q62" s="302"/>
      <c r="R62" s="302"/>
      <c r="S62" s="302"/>
      <c r="T62" s="279"/>
      <c r="U62" s="298"/>
      <c r="V62" s="300"/>
      <c r="W62" s="270"/>
      <c r="X62" s="302"/>
      <c r="Y62" s="302"/>
      <c r="Z62" s="298"/>
      <c r="AA62" s="298"/>
      <c r="AB62" s="302"/>
      <c r="AC62" s="35" t="s">
        <v>969</v>
      </c>
      <c r="AD62" s="57"/>
      <c r="AE62" s="57"/>
      <c r="AF62" s="57">
        <v>42735</v>
      </c>
    </row>
    <row r="63" spans="1:32" ht="147.75" customHeight="1" x14ac:dyDescent="0.25">
      <c r="A63" s="285"/>
      <c r="B63" s="239"/>
      <c r="C63" s="237"/>
      <c r="D63" s="237"/>
      <c r="E63" s="238"/>
      <c r="F63" s="238"/>
      <c r="G63" s="282"/>
      <c r="H63" s="282"/>
      <c r="I63" s="282"/>
      <c r="J63" s="25" t="s">
        <v>968</v>
      </c>
      <c r="K63" s="224"/>
      <c r="L63" s="290"/>
      <c r="M63" s="35" t="s">
        <v>967</v>
      </c>
      <c r="N63" s="79"/>
      <c r="O63" s="303"/>
      <c r="P63" s="303"/>
      <c r="Q63" s="303"/>
      <c r="R63" s="303"/>
      <c r="S63" s="303"/>
      <c r="T63" s="280"/>
      <c r="U63" s="299"/>
      <c r="V63" s="301"/>
      <c r="W63" s="271"/>
      <c r="X63" s="303"/>
      <c r="Y63" s="303"/>
      <c r="Z63" s="299"/>
      <c r="AA63" s="299"/>
      <c r="AB63" s="303"/>
      <c r="AC63" s="35" t="s">
        <v>969</v>
      </c>
      <c r="AD63" s="57"/>
      <c r="AE63" s="57"/>
      <c r="AF63" s="57">
        <v>42735</v>
      </c>
    </row>
    <row r="64" spans="1:32" ht="60" customHeight="1" x14ac:dyDescent="0.25">
      <c r="A64" s="285"/>
      <c r="B64" s="239"/>
      <c r="C64" s="237"/>
      <c r="D64" s="237"/>
      <c r="E64" s="192" t="s">
        <v>49</v>
      </c>
      <c r="F64" s="192" t="s">
        <v>306</v>
      </c>
      <c r="G64" s="197" t="s">
        <v>50</v>
      </c>
      <c r="H64" s="197" t="s">
        <v>220</v>
      </c>
      <c r="I64" s="197" t="s">
        <v>538</v>
      </c>
      <c r="J64" s="197"/>
      <c r="K64" s="84" t="s">
        <v>1532</v>
      </c>
      <c r="L64" s="222" t="s">
        <v>1360</v>
      </c>
      <c r="M64" s="35" t="s">
        <v>970</v>
      </c>
      <c r="N64" s="79" t="s">
        <v>972</v>
      </c>
      <c r="O64" s="258" t="s">
        <v>1313</v>
      </c>
      <c r="P64" s="258" t="s">
        <v>1314</v>
      </c>
      <c r="Q64" s="258" t="s">
        <v>1315</v>
      </c>
      <c r="R64" s="258"/>
      <c r="S64" s="258"/>
      <c r="T64" s="181" t="s">
        <v>1568</v>
      </c>
      <c r="U64" s="257">
        <v>0.05</v>
      </c>
      <c r="V64" s="263"/>
      <c r="W64" s="267">
        <f>AA64*U64</f>
        <v>0</v>
      </c>
      <c r="X64" s="258" t="s">
        <v>1454</v>
      </c>
      <c r="Y64" s="258" t="s">
        <v>1455</v>
      </c>
      <c r="Z64" s="258"/>
      <c r="AA64" s="258"/>
      <c r="AB64" s="258" t="s">
        <v>1609</v>
      </c>
      <c r="AC64" s="35" t="s">
        <v>880</v>
      </c>
      <c r="AD64" s="57"/>
      <c r="AE64" s="57"/>
      <c r="AF64" s="57">
        <v>42735</v>
      </c>
    </row>
    <row r="65" spans="1:33" ht="84" x14ac:dyDescent="0.25">
      <c r="A65" s="285"/>
      <c r="B65" s="239"/>
      <c r="C65" s="237"/>
      <c r="D65" s="237"/>
      <c r="E65" s="238"/>
      <c r="F65" s="238"/>
      <c r="G65" s="282"/>
      <c r="H65" s="282"/>
      <c r="I65" s="282"/>
      <c r="J65" s="282"/>
      <c r="K65" s="83" t="s">
        <v>1533</v>
      </c>
      <c r="L65" s="224"/>
      <c r="M65" s="35" t="s">
        <v>973</v>
      </c>
      <c r="N65" s="79" t="s">
        <v>975</v>
      </c>
      <c r="O65" s="195"/>
      <c r="P65" s="195"/>
      <c r="Q65" s="195"/>
      <c r="R65" s="195"/>
      <c r="S65" s="195"/>
      <c r="T65" s="112"/>
      <c r="U65" s="213"/>
      <c r="V65" s="207"/>
      <c r="W65" s="204"/>
      <c r="X65" s="195"/>
      <c r="Y65" s="195"/>
      <c r="Z65" s="195"/>
      <c r="AA65" s="195"/>
      <c r="AB65" s="195"/>
      <c r="AC65" s="35" t="s">
        <v>847</v>
      </c>
      <c r="AD65" s="57"/>
      <c r="AE65" s="57"/>
      <c r="AF65" s="57">
        <v>42735</v>
      </c>
    </row>
    <row r="66" spans="1:33" ht="84" customHeight="1" x14ac:dyDescent="0.25">
      <c r="A66" s="285"/>
      <c r="B66" s="239"/>
      <c r="C66" s="237"/>
      <c r="D66" s="237"/>
      <c r="E66" s="192" t="s">
        <v>51</v>
      </c>
      <c r="F66" s="192" t="s">
        <v>307</v>
      </c>
      <c r="G66" s="197" t="s">
        <v>233</v>
      </c>
      <c r="H66" s="197" t="s">
        <v>235</v>
      </c>
      <c r="I66" s="197" t="s">
        <v>236</v>
      </c>
      <c r="J66" s="197"/>
      <c r="K66" s="84" t="s">
        <v>1206</v>
      </c>
      <c r="L66" s="222" t="s">
        <v>1361</v>
      </c>
      <c r="M66" s="35" t="s">
        <v>976</v>
      </c>
      <c r="N66" s="79" t="s">
        <v>964</v>
      </c>
      <c r="O66" s="258" t="s">
        <v>1317</v>
      </c>
      <c r="P66" s="258" t="s">
        <v>1316</v>
      </c>
      <c r="Q66" s="258" t="s">
        <v>1316</v>
      </c>
      <c r="R66" s="258"/>
      <c r="S66" s="258"/>
      <c r="T66" s="258" t="s">
        <v>1569</v>
      </c>
      <c r="U66" s="257">
        <v>0.05</v>
      </c>
      <c r="V66" s="263"/>
      <c r="W66" s="267">
        <f>AA66*U66</f>
        <v>0</v>
      </c>
      <c r="X66" s="258" t="s">
        <v>1457</v>
      </c>
      <c r="Y66" s="258" t="s">
        <v>1456</v>
      </c>
      <c r="Z66" s="258"/>
      <c r="AA66" s="258"/>
      <c r="AB66" s="258" t="s">
        <v>1609</v>
      </c>
      <c r="AC66" s="60" t="s">
        <v>1176</v>
      </c>
      <c r="AD66" s="57"/>
      <c r="AE66" s="57"/>
      <c r="AF66" s="57">
        <v>42735</v>
      </c>
    </row>
    <row r="67" spans="1:33" ht="36" x14ac:dyDescent="0.25">
      <c r="A67" s="285"/>
      <c r="B67" s="239"/>
      <c r="C67" s="237"/>
      <c r="D67" s="237"/>
      <c r="E67" s="237"/>
      <c r="F67" s="237"/>
      <c r="G67" s="282"/>
      <c r="H67" s="282"/>
      <c r="I67" s="282"/>
      <c r="J67" s="282"/>
      <c r="K67" s="83" t="s">
        <v>1205</v>
      </c>
      <c r="L67" s="225"/>
      <c r="M67" s="35" t="s">
        <v>977</v>
      </c>
      <c r="N67" s="79" t="s">
        <v>777</v>
      </c>
      <c r="O67" s="198"/>
      <c r="P67" s="198"/>
      <c r="Q67" s="198"/>
      <c r="R67" s="198"/>
      <c r="S67" s="198"/>
      <c r="T67" s="198"/>
      <c r="U67" s="212"/>
      <c r="V67" s="206"/>
      <c r="W67" s="203"/>
      <c r="X67" s="198"/>
      <c r="Y67" s="198"/>
      <c r="Z67" s="198"/>
      <c r="AA67" s="198"/>
      <c r="AB67" s="198"/>
      <c r="AC67" s="35" t="s">
        <v>847</v>
      </c>
      <c r="AD67" s="57"/>
      <c r="AE67" s="57"/>
      <c r="AF67" s="57">
        <v>42735</v>
      </c>
    </row>
    <row r="68" spans="1:33" ht="84" customHeight="1" x14ac:dyDescent="0.25">
      <c r="A68" s="285"/>
      <c r="B68" s="239"/>
      <c r="C68" s="237"/>
      <c r="D68" s="237"/>
      <c r="E68" s="237"/>
      <c r="F68" s="237"/>
      <c r="G68" s="197" t="s">
        <v>234</v>
      </c>
      <c r="H68" s="197" t="s">
        <v>235</v>
      </c>
      <c r="I68" s="197" t="s">
        <v>237</v>
      </c>
      <c r="J68" s="197"/>
      <c r="K68" s="4" t="s">
        <v>1207</v>
      </c>
      <c r="L68" s="225"/>
      <c r="M68" s="35" t="s">
        <v>978</v>
      </c>
      <c r="N68" s="79" t="s">
        <v>979</v>
      </c>
      <c r="O68" s="198"/>
      <c r="P68" s="198"/>
      <c r="Q68" s="198"/>
      <c r="R68" s="198"/>
      <c r="S68" s="198"/>
      <c r="T68" s="198"/>
      <c r="U68" s="212"/>
      <c r="V68" s="206"/>
      <c r="W68" s="203"/>
      <c r="X68" s="198"/>
      <c r="Y68" s="198"/>
      <c r="Z68" s="198"/>
      <c r="AA68" s="198"/>
      <c r="AB68" s="198"/>
      <c r="AC68" s="35" t="s">
        <v>847</v>
      </c>
      <c r="AD68" s="57"/>
      <c r="AE68" s="57"/>
      <c r="AF68" s="57">
        <v>42735</v>
      </c>
    </row>
    <row r="69" spans="1:33" ht="60" x14ac:dyDescent="0.25">
      <c r="A69" s="285"/>
      <c r="B69" s="239"/>
      <c r="C69" s="238"/>
      <c r="D69" s="238"/>
      <c r="E69" s="238"/>
      <c r="F69" s="238"/>
      <c r="G69" s="282"/>
      <c r="H69" s="282"/>
      <c r="I69" s="282"/>
      <c r="J69" s="282"/>
      <c r="K69" s="86" t="s">
        <v>1208</v>
      </c>
      <c r="L69" s="226"/>
      <c r="M69" s="35" t="s">
        <v>980</v>
      </c>
      <c r="N69" s="79" t="s">
        <v>981</v>
      </c>
      <c r="O69" s="195"/>
      <c r="P69" s="195"/>
      <c r="Q69" s="195"/>
      <c r="R69" s="195"/>
      <c r="S69" s="195"/>
      <c r="T69" s="195"/>
      <c r="U69" s="213"/>
      <c r="V69" s="207"/>
      <c r="W69" s="204"/>
      <c r="X69" s="195"/>
      <c r="Y69" s="195"/>
      <c r="Z69" s="195"/>
      <c r="AA69" s="195"/>
      <c r="AB69" s="195"/>
      <c r="AC69" s="35" t="s">
        <v>847</v>
      </c>
      <c r="AD69" s="57"/>
      <c r="AE69" s="57"/>
      <c r="AF69" s="57">
        <v>42735</v>
      </c>
    </row>
    <row r="70" spans="1:33" ht="84" x14ac:dyDescent="0.25">
      <c r="A70" s="285"/>
      <c r="B70" s="239"/>
      <c r="C70" s="192" t="s">
        <v>58</v>
      </c>
      <c r="D70" s="192" t="s">
        <v>308</v>
      </c>
      <c r="E70" s="192" t="s">
        <v>59</v>
      </c>
      <c r="F70" s="192" t="s">
        <v>309</v>
      </c>
      <c r="G70" s="2" t="s">
        <v>238</v>
      </c>
      <c r="H70" s="2" t="s">
        <v>244</v>
      </c>
      <c r="I70" s="22" t="s">
        <v>240</v>
      </c>
      <c r="J70" s="22"/>
      <c r="K70" s="27" t="s">
        <v>1534</v>
      </c>
      <c r="L70" s="222" t="s">
        <v>1536</v>
      </c>
      <c r="M70" s="35" t="s">
        <v>982</v>
      </c>
      <c r="N70" s="79" t="s">
        <v>794</v>
      </c>
      <c r="O70" s="258" t="s">
        <v>1318</v>
      </c>
      <c r="P70" s="258" t="s">
        <v>1319</v>
      </c>
      <c r="Q70" s="258" t="s">
        <v>1319</v>
      </c>
      <c r="R70" s="258" t="s">
        <v>1319</v>
      </c>
      <c r="S70" s="258"/>
      <c r="T70" s="264" t="s">
        <v>1582</v>
      </c>
      <c r="U70" s="257">
        <v>0.05</v>
      </c>
      <c r="V70" s="263"/>
      <c r="W70" s="267">
        <f>AA70*U70</f>
        <v>0</v>
      </c>
      <c r="X70" s="258" t="s">
        <v>1458</v>
      </c>
      <c r="Y70" s="258" t="s">
        <v>1459</v>
      </c>
      <c r="Z70" s="258"/>
      <c r="AA70" s="258"/>
      <c r="AB70" s="258" t="s">
        <v>1192</v>
      </c>
      <c r="AC70" s="35" t="s">
        <v>847</v>
      </c>
      <c r="AD70" s="57"/>
      <c r="AE70" s="57"/>
      <c r="AF70" s="57">
        <v>42735</v>
      </c>
    </row>
    <row r="71" spans="1:33" ht="72" x14ac:dyDescent="0.25">
      <c r="A71" s="285"/>
      <c r="B71" s="239"/>
      <c r="C71" s="237"/>
      <c r="D71" s="237"/>
      <c r="E71" s="237"/>
      <c r="F71" s="237"/>
      <c r="G71" s="197" t="s">
        <v>239</v>
      </c>
      <c r="H71" s="197" t="s">
        <v>244</v>
      </c>
      <c r="I71" s="197" t="s">
        <v>241</v>
      </c>
      <c r="J71" s="197"/>
      <c r="K71" s="84" t="s">
        <v>1535</v>
      </c>
      <c r="L71" s="225"/>
      <c r="M71" s="35" t="s">
        <v>983</v>
      </c>
      <c r="N71" s="79" t="s">
        <v>984</v>
      </c>
      <c r="O71" s="198"/>
      <c r="P71" s="198"/>
      <c r="Q71" s="198"/>
      <c r="R71" s="198"/>
      <c r="S71" s="198"/>
      <c r="T71" s="223"/>
      <c r="U71" s="212"/>
      <c r="V71" s="206"/>
      <c r="W71" s="203"/>
      <c r="X71" s="198"/>
      <c r="Y71" s="198"/>
      <c r="Z71" s="198"/>
      <c r="AA71" s="198"/>
      <c r="AB71" s="198"/>
      <c r="AC71" s="35" t="s">
        <v>847</v>
      </c>
      <c r="AD71" s="57"/>
      <c r="AE71" s="57"/>
      <c r="AF71" s="57">
        <v>42735</v>
      </c>
    </row>
    <row r="72" spans="1:33" ht="84" customHeight="1" x14ac:dyDescent="0.25">
      <c r="A72" s="285"/>
      <c r="B72" s="239"/>
      <c r="C72" s="237"/>
      <c r="D72" s="237"/>
      <c r="E72" s="237"/>
      <c r="F72" s="237"/>
      <c r="G72" s="282"/>
      <c r="H72" s="282"/>
      <c r="I72" s="282"/>
      <c r="J72" s="282"/>
      <c r="K72" s="288" t="s">
        <v>1537</v>
      </c>
      <c r="L72" s="225"/>
      <c r="M72" s="35" t="s">
        <v>985</v>
      </c>
      <c r="N72" s="79" t="s">
        <v>986</v>
      </c>
      <c r="O72" s="198"/>
      <c r="P72" s="198"/>
      <c r="Q72" s="198"/>
      <c r="R72" s="198"/>
      <c r="S72" s="198"/>
      <c r="T72" s="223"/>
      <c r="U72" s="212"/>
      <c r="V72" s="206"/>
      <c r="W72" s="203"/>
      <c r="X72" s="198"/>
      <c r="Y72" s="198"/>
      <c r="Z72" s="198"/>
      <c r="AA72" s="198"/>
      <c r="AB72" s="198"/>
      <c r="AC72" s="35" t="s">
        <v>847</v>
      </c>
      <c r="AD72" s="57"/>
      <c r="AE72" s="57"/>
      <c r="AF72" s="57">
        <v>42735</v>
      </c>
    </row>
    <row r="73" spans="1:33" ht="48" x14ac:dyDescent="0.25">
      <c r="A73" s="285"/>
      <c r="B73" s="239"/>
      <c r="C73" s="237"/>
      <c r="D73" s="237"/>
      <c r="E73" s="237"/>
      <c r="F73" s="237"/>
      <c r="G73" s="2" t="s">
        <v>218</v>
      </c>
      <c r="H73" s="2" t="s">
        <v>244</v>
      </c>
      <c r="I73" s="22" t="s">
        <v>242</v>
      </c>
      <c r="J73" s="22"/>
      <c r="K73" s="225"/>
      <c r="L73" s="225"/>
      <c r="M73" s="35" t="s">
        <v>987</v>
      </c>
      <c r="N73" s="79" t="s">
        <v>808</v>
      </c>
      <c r="O73" s="198"/>
      <c r="P73" s="198"/>
      <c r="Q73" s="198"/>
      <c r="R73" s="198"/>
      <c r="S73" s="198"/>
      <c r="T73" s="223"/>
      <c r="U73" s="212"/>
      <c r="V73" s="206"/>
      <c r="W73" s="203"/>
      <c r="X73" s="198"/>
      <c r="Y73" s="198"/>
      <c r="Z73" s="198"/>
      <c r="AA73" s="198"/>
      <c r="AB73" s="198"/>
      <c r="AC73" s="35" t="s">
        <v>847</v>
      </c>
      <c r="AD73" s="57"/>
      <c r="AE73" s="57"/>
      <c r="AF73" s="57">
        <v>42735</v>
      </c>
    </row>
    <row r="74" spans="1:33" ht="72" x14ac:dyDescent="0.25">
      <c r="A74" s="285"/>
      <c r="B74" s="239"/>
      <c r="C74" s="237"/>
      <c r="D74" s="237"/>
      <c r="E74" s="238"/>
      <c r="F74" s="238"/>
      <c r="G74" s="2" t="s">
        <v>219</v>
      </c>
      <c r="H74" s="2" t="s">
        <v>244</v>
      </c>
      <c r="I74" s="22" t="s">
        <v>243</v>
      </c>
      <c r="J74" s="22"/>
      <c r="K74" s="226"/>
      <c r="L74" s="226"/>
      <c r="M74" s="35" t="s">
        <v>988</v>
      </c>
      <c r="N74" s="79" t="s">
        <v>837</v>
      </c>
      <c r="O74" s="195"/>
      <c r="P74" s="195"/>
      <c r="Q74" s="195"/>
      <c r="R74" s="195"/>
      <c r="S74" s="195"/>
      <c r="T74" s="224"/>
      <c r="U74" s="213"/>
      <c r="V74" s="207"/>
      <c r="W74" s="204"/>
      <c r="X74" s="195"/>
      <c r="Y74" s="195"/>
      <c r="Z74" s="195"/>
      <c r="AA74" s="195"/>
      <c r="AB74" s="195"/>
      <c r="AC74" s="35" t="s">
        <v>847</v>
      </c>
      <c r="AD74" s="57"/>
      <c r="AE74" s="57"/>
      <c r="AF74" s="57">
        <v>42735</v>
      </c>
    </row>
    <row r="75" spans="1:33" ht="108" x14ac:dyDescent="0.25">
      <c r="A75" s="285"/>
      <c r="B75" s="239"/>
      <c r="C75" s="237"/>
      <c r="D75" s="237"/>
      <c r="E75" s="192" t="s">
        <v>60</v>
      </c>
      <c r="F75" s="192" t="s">
        <v>310</v>
      </c>
      <c r="G75" s="197" t="s">
        <v>61</v>
      </c>
      <c r="H75" s="197" t="s">
        <v>244</v>
      </c>
      <c r="I75" s="197" t="s">
        <v>245</v>
      </c>
      <c r="J75" s="197"/>
      <c r="K75" s="222" t="s">
        <v>1336</v>
      </c>
      <c r="L75" s="197" t="s">
        <v>1460</v>
      </c>
      <c r="M75" s="22" t="s">
        <v>989</v>
      </c>
      <c r="N75" s="26" t="s">
        <v>990</v>
      </c>
      <c r="O75" s="98"/>
      <c r="P75" s="98"/>
      <c r="Q75" s="98"/>
      <c r="R75" s="98"/>
      <c r="S75" s="98"/>
      <c r="T75" s="102"/>
      <c r="U75" s="197"/>
      <c r="V75" s="307"/>
      <c r="W75" s="164"/>
      <c r="X75" s="197"/>
      <c r="Y75" s="197"/>
      <c r="Z75" s="197"/>
      <c r="AA75" s="197"/>
      <c r="AB75" s="197"/>
      <c r="AC75" s="26" t="s">
        <v>847</v>
      </c>
      <c r="AD75" s="24"/>
      <c r="AE75" s="24"/>
      <c r="AF75" s="54">
        <v>2017</v>
      </c>
    </row>
    <row r="76" spans="1:33" ht="72" x14ac:dyDescent="0.25">
      <c r="A76" s="285"/>
      <c r="B76" s="239"/>
      <c r="C76" s="237"/>
      <c r="D76" s="237"/>
      <c r="E76" s="237"/>
      <c r="F76" s="237"/>
      <c r="G76" s="281"/>
      <c r="H76" s="281"/>
      <c r="I76" s="281"/>
      <c r="J76" s="281"/>
      <c r="K76" s="223"/>
      <c r="L76" s="198"/>
      <c r="M76" s="26" t="s">
        <v>991</v>
      </c>
      <c r="N76" s="26" t="s">
        <v>992</v>
      </c>
      <c r="O76" s="98"/>
      <c r="P76" s="98"/>
      <c r="Q76" s="98"/>
      <c r="R76" s="98"/>
      <c r="S76" s="98"/>
      <c r="T76" s="100"/>
      <c r="U76" s="198"/>
      <c r="V76" s="206"/>
      <c r="W76" s="155"/>
      <c r="X76" s="198"/>
      <c r="Y76" s="198"/>
      <c r="Z76" s="198"/>
      <c r="AA76" s="198"/>
      <c r="AB76" s="198"/>
      <c r="AC76" s="26" t="s">
        <v>847</v>
      </c>
      <c r="AD76" s="24"/>
      <c r="AE76" s="24"/>
      <c r="AF76" s="54">
        <v>2017</v>
      </c>
    </row>
    <row r="77" spans="1:33" ht="72" x14ac:dyDescent="0.25">
      <c r="A77" s="285"/>
      <c r="B77" s="239"/>
      <c r="C77" s="237"/>
      <c r="D77" s="237"/>
      <c r="E77" s="238"/>
      <c r="F77" s="238"/>
      <c r="G77" s="282"/>
      <c r="H77" s="282"/>
      <c r="I77" s="282"/>
      <c r="J77" s="282"/>
      <c r="K77" s="224"/>
      <c r="L77" s="195"/>
      <c r="M77" s="26" t="s">
        <v>993</v>
      </c>
      <c r="N77" s="26" t="s">
        <v>994</v>
      </c>
      <c r="O77" s="98"/>
      <c r="P77" s="98"/>
      <c r="Q77" s="98"/>
      <c r="R77" s="98"/>
      <c r="S77" s="98"/>
      <c r="T77" s="104"/>
      <c r="U77" s="195"/>
      <c r="V77" s="207"/>
      <c r="W77" s="156"/>
      <c r="X77" s="195"/>
      <c r="Y77" s="195"/>
      <c r="Z77" s="195"/>
      <c r="AA77" s="195"/>
      <c r="AB77" s="195"/>
      <c r="AC77" s="26" t="s">
        <v>847</v>
      </c>
      <c r="AD77" s="24"/>
      <c r="AE77" s="24"/>
      <c r="AF77" s="54">
        <v>2017</v>
      </c>
    </row>
    <row r="78" spans="1:33" ht="72" customHeight="1" x14ac:dyDescent="0.25">
      <c r="A78" s="285"/>
      <c r="B78" s="239"/>
      <c r="C78" s="237"/>
      <c r="D78" s="237"/>
      <c r="E78" s="192" t="s">
        <v>62</v>
      </c>
      <c r="F78" s="192" t="s">
        <v>311</v>
      </c>
      <c r="G78" s="197" t="s">
        <v>63</v>
      </c>
      <c r="H78" s="197" t="s">
        <v>244</v>
      </c>
      <c r="I78" s="197" t="s">
        <v>246</v>
      </c>
      <c r="J78" s="197"/>
      <c r="K78" s="222" t="s">
        <v>1538</v>
      </c>
      <c r="L78" s="197" t="s">
        <v>1362</v>
      </c>
      <c r="M78" s="22" t="s">
        <v>995</v>
      </c>
      <c r="N78" s="22" t="s">
        <v>809</v>
      </c>
      <c r="O78" s="258" t="s">
        <v>1320</v>
      </c>
      <c r="P78" s="258" t="s">
        <v>1320</v>
      </c>
      <c r="Q78" s="258"/>
      <c r="R78" s="197"/>
      <c r="S78" s="197"/>
      <c r="T78" s="222" t="s">
        <v>1570</v>
      </c>
      <c r="U78" s="230">
        <v>0.02</v>
      </c>
      <c r="V78" s="307"/>
      <c r="W78" s="205">
        <f>AA78*U78</f>
        <v>0</v>
      </c>
      <c r="X78" s="197" t="s">
        <v>1461</v>
      </c>
      <c r="Y78" s="197" t="s">
        <v>1462</v>
      </c>
      <c r="Z78" s="197"/>
      <c r="AA78" s="197"/>
      <c r="AB78" s="197" t="s">
        <v>1609</v>
      </c>
      <c r="AC78" s="26" t="s">
        <v>847</v>
      </c>
      <c r="AD78" s="24"/>
      <c r="AE78" s="24"/>
      <c r="AF78" s="54">
        <v>2017</v>
      </c>
    </row>
    <row r="79" spans="1:33" ht="48" x14ac:dyDescent="0.25">
      <c r="A79" s="285"/>
      <c r="B79" s="239"/>
      <c r="C79" s="237"/>
      <c r="D79" s="237"/>
      <c r="E79" s="237"/>
      <c r="F79" s="237"/>
      <c r="G79" s="281"/>
      <c r="H79" s="281"/>
      <c r="I79" s="281"/>
      <c r="J79" s="281"/>
      <c r="K79" s="223"/>
      <c r="L79" s="198"/>
      <c r="M79" s="35" t="s">
        <v>996</v>
      </c>
      <c r="N79" s="79" t="s">
        <v>810</v>
      </c>
      <c r="O79" s="302"/>
      <c r="P79" s="302"/>
      <c r="Q79" s="302"/>
      <c r="R79" s="198"/>
      <c r="S79" s="198"/>
      <c r="T79" s="223"/>
      <c r="U79" s="212"/>
      <c r="V79" s="206"/>
      <c r="W79" s="203"/>
      <c r="X79" s="198"/>
      <c r="Y79" s="198"/>
      <c r="Z79" s="198"/>
      <c r="AA79" s="198"/>
      <c r="AB79" s="198"/>
      <c r="AC79" s="35" t="s">
        <v>847</v>
      </c>
      <c r="AD79" s="57"/>
      <c r="AE79" s="57"/>
      <c r="AF79" s="57">
        <v>42735</v>
      </c>
    </row>
    <row r="80" spans="1:33" ht="36" x14ac:dyDescent="0.25">
      <c r="A80" s="285"/>
      <c r="B80" s="239"/>
      <c r="C80" s="237"/>
      <c r="D80" s="237"/>
      <c r="E80" s="238"/>
      <c r="F80" s="238"/>
      <c r="G80" s="282"/>
      <c r="H80" s="282"/>
      <c r="I80" s="282"/>
      <c r="J80" s="282"/>
      <c r="K80" s="224"/>
      <c r="L80" s="195"/>
      <c r="M80" s="35" t="s">
        <v>997</v>
      </c>
      <c r="N80" s="79" t="s">
        <v>812</v>
      </c>
      <c r="O80" s="303"/>
      <c r="P80" s="303"/>
      <c r="Q80" s="303"/>
      <c r="R80" s="195"/>
      <c r="S80" s="195"/>
      <c r="T80" s="224"/>
      <c r="U80" s="213"/>
      <c r="V80" s="207"/>
      <c r="W80" s="204"/>
      <c r="X80" s="195"/>
      <c r="Y80" s="195"/>
      <c r="Z80" s="195"/>
      <c r="AA80" s="195"/>
      <c r="AB80" s="195"/>
      <c r="AC80" s="35" t="s">
        <v>847</v>
      </c>
      <c r="AD80" s="57"/>
      <c r="AE80" s="57"/>
      <c r="AF80" s="57">
        <v>42735</v>
      </c>
      <c r="AG80" s="185"/>
    </row>
    <row r="81" spans="1:33" ht="60" customHeight="1" x14ac:dyDescent="0.25">
      <c r="A81" s="285"/>
      <c r="B81" s="239"/>
      <c r="C81" s="237"/>
      <c r="D81" s="237"/>
      <c r="E81" s="192" t="s">
        <v>64</v>
      </c>
      <c r="F81" s="192" t="s">
        <v>312</v>
      </c>
      <c r="G81" s="197" t="s">
        <v>247</v>
      </c>
      <c r="H81" s="197" t="s">
        <v>249</v>
      </c>
      <c r="I81" s="197" t="s">
        <v>250</v>
      </c>
      <c r="J81" s="197"/>
      <c r="K81" s="222" t="s">
        <v>1539</v>
      </c>
      <c r="L81" s="197" t="s">
        <v>1363</v>
      </c>
      <c r="M81" s="35" t="s">
        <v>998</v>
      </c>
      <c r="N81" s="79" t="s">
        <v>999</v>
      </c>
      <c r="O81" s="258" t="s">
        <v>1321</v>
      </c>
      <c r="P81" s="258" t="s">
        <v>1420</v>
      </c>
      <c r="Q81" s="258"/>
      <c r="R81" s="258"/>
      <c r="S81" s="258"/>
      <c r="T81" s="264" t="s">
        <v>1571</v>
      </c>
      <c r="U81" s="257">
        <v>0.05</v>
      </c>
      <c r="V81" s="263"/>
      <c r="W81" s="267">
        <f>AA81*U81</f>
        <v>0</v>
      </c>
      <c r="X81" s="258" t="s">
        <v>1463</v>
      </c>
      <c r="Y81" s="258" t="s">
        <v>1464</v>
      </c>
      <c r="Z81" s="258"/>
      <c r="AA81" s="258"/>
      <c r="AB81" s="258" t="s">
        <v>1192</v>
      </c>
      <c r="AC81" s="35" t="s">
        <v>847</v>
      </c>
      <c r="AD81" s="57"/>
      <c r="AE81" s="57"/>
      <c r="AF81" s="57">
        <v>42735</v>
      </c>
      <c r="AG81" s="185"/>
    </row>
    <row r="82" spans="1:33" ht="60" x14ac:dyDescent="0.25">
      <c r="A82" s="285"/>
      <c r="B82" s="239"/>
      <c r="C82" s="237"/>
      <c r="D82" s="237"/>
      <c r="E82" s="237"/>
      <c r="F82" s="237"/>
      <c r="G82" s="282"/>
      <c r="H82" s="282"/>
      <c r="I82" s="282"/>
      <c r="J82" s="282"/>
      <c r="K82" s="223"/>
      <c r="L82" s="198"/>
      <c r="M82" s="35" t="s">
        <v>1000</v>
      </c>
      <c r="N82" s="79" t="s">
        <v>834</v>
      </c>
      <c r="O82" s="198"/>
      <c r="P82" s="198"/>
      <c r="Q82" s="198"/>
      <c r="R82" s="198"/>
      <c r="S82" s="198"/>
      <c r="T82" s="223"/>
      <c r="U82" s="212"/>
      <c r="V82" s="206"/>
      <c r="W82" s="203"/>
      <c r="X82" s="198"/>
      <c r="Y82" s="198"/>
      <c r="Z82" s="198"/>
      <c r="AA82" s="198"/>
      <c r="AB82" s="198"/>
      <c r="AC82" s="35" t="s">
        <v>847</v>
      </c>
      <c r="AD82" s="57"/>
      <c r="AE82" s="57"/>
      <c r="AF82" s="57">
        <v>42735</v>
      </c>
      <c r="AG82" s="185"/>
    </row>
    <row r="83" spans="1:33" ht="84" x14ac:dyDescent="0.25">
      <c r="A83" s="285"/>
      <c r="B83" s="239"/>
      <c r="C83" s="237"/>
      <c r="D83" s="237"/>
      <c r="E83" s="237"/>
      <c r="F83" s="237"/>
      <c r="G83" s="197" t="s">
        <v>248</v>
      </c>
      <c r="H83" s="197" t="s">
        <v>249</v>
      </c>
      <c r="I83" s="197" t="s">
        <v>251</v>
      </c>
      <c r="J83" s="197"/>
      <c r="K83" s="223"/>
      <c r="L83" s="198"/>
      <c r="M83" s="35" t="s">
        <v>1001</v>
      </c>
      <c r="N83" s="79" t="s">
        <v>377</v>
      </c>
      <c r="O83" s="198"/>
      <c r="P83" s="198"/>
      <c r="Q83" s="198"/>
      <c r="R83" s="198"/>
      <c r="S83" s="198"/>
      <c r="T83" s="223"/>
      <c r="U83" s="212"/>
      <c r="V83" s="206"/>
      <c r="W83" s="203"/>
      <c r="X83" s="198"/>
      <c r="Y83" s="198"/>
      <c r="Z83" s="198"/>
      <c r="AA83" s="198"/>
      <c r="AB83" s="198"/>
      <c r="AC83" s="35" t="s">
        <v>847</v>
      </c>
      <c r="AD83" s="57"/>
      <c r="AE83" s="57"/>
      <c r="AF83" s="57">
        <v>42735</v>
      </c>
      <c r="AG83" s="185"/>
    </row>
    <row r="84" spans="1:33" ht="72" x14ac:dyDescent="0.25">
      <c r="A84" s="285"/>
      <c r="B84" s="239"/>
      <c r="C84" s="237"/>
      <c r="D84" s="237"/>
      <c r="E84" s="237"/>
      <c r="F84" s="237"/>
      <c r="G84" s="281"/>
      <c r="H84" s="281"/>
      <c r="I84" s="281"/>
      <c r="J84" s="281"/>
      <c r="K84" s="223"/>
      <c r="L84" s="198"/>
      <c r="M84" s="35" t="s">
        <v>1002</v>
      </c>
      <c r="N84" s="79" t="s">
        <v>836</v>
      </c>
      <c r="O84" s="198"/>
      <c r="P84" s="198"/>
      <c r="Q84" s="198"/>
      <c r="R84" s="198"/>
      <c r="S84" s="198"/>
      <c r="T84" s="223"/>
      <c r="U84" s="212"/>
      <c r="V84" s="206"/>
      <c r="W84" s="203"/>
      <c r="X84" s="198"/>
      <c r="Y84" s="198"/>
      <c r="Z84" s="198"/>
      <c r="AA84" s="198"/>
      <c r="AB84" s="198"/>
      <c r="AC84" s="35" t="s">
        <v>847</v>
      </c>
      <c r="AD84" s="57"/>
      <c r="AE84" s="57"/>
      <c r="AF84" s="57">
        <v>42735</v>
      </c>
      <c r="AG84" s="185"/>
    </row>
    <row r="85" spans="1:33" ht="72" x14ac:dyDescent="0.25">
      <c r="A85" s="285"/>
      <c r="B85" s="239"/>
      <c r="C85" s="238"/>
      <c r="D85" s="238"/>
      <c r="E85" s="238"/>
      <c r="F85" s="238"/>
      <c r="G85" s="282"/>
      <c r="H85" s="282"/>
      <c r="I85" s="282"/>
      <c r="J85" s="282"/>
      <c r="K85" s="224"/>
      <c r="L85" s="195"/>
      <c r="M85" s="35" t="s">
        <v>988</v>
      </c>
      <c r="N85" s="79" t="s">
        <v>837</v>
      </c>
      <c r="O85" s="195"/>
      <c r="P85" s="195"/>
      <c r="Q85" s="195"/>
      <c r="R85" s="195"/>
      <c r="S85" s="195"/>
      <c r="T85" s="224"/>
      <c r="U85" s="213"/>
      <c r="V85" s="207"/>
      <c r="W85" s="204"/>
      <c r="X85" s="195"/>
      <c r="Y85" s="195"/>
      <c r="Z85" s="195"/>
      <c r="AA85" s="195"/>
      <c r="AB85" s="195"/>
      <c r="AC85" s="35" t="s">
        <v>847</v>
      </c>
      <c r="AD85" s="57"/>
      <c r="AE85" s="57"/>
      <c r="AF85" s="57">
        <v>42735</v>
      </c>
      <c r="AG85" s="185"/>
    </row>
    <row r="86" spans="1:33" ht="72" customHeight="1" x14ac:dyDescent="0.25">
      <c r="A86" s="285"/>
      <c r="B86" s="239"/>
      <c r="C86" s="192" t="s">
        <v>38</v>
      </c>
      <c r="D86" s="192" t="s">
        <v>313</v>
      </c>
      <c r="E86" s="192" t="s">
        <v>39</v>
      </c>
      <c r="F86" s="192" t="s">
        <v>314</v>
      </c>
      <c r="G86" s="197" t="s">
        <v>40</v>
      </c>
      <c r="H86" s="197" t="s">
        <v>252</v>
      </c>
      <c r="I86" s="197" t="s">
        <v>253</v>
      </c>
      <c r="J86" s="22"/>
      <c r="K86" s="252" t="s">
        <v>1540</v>
      </c>
      <c r="L86" s="252" t="s">
        <v>1605</v>
      </c>
      <c r="M86" s="22" t="s">
        <v>1003</v>
      </c>
      <c r="N86" s="22" t="s">
        <v>813</v>
      </c>
      <c r="O86" s="258" t="s">
        <v>1478</v>
      </c>
      <c r="P86" s="258" t="s">
        <v>1486</v>
      </c>
      <c r="Q86" s="258" t="s">
        <v>1487</v>
      </c>
      <c r="R86" s="258"/>
      <c r="S86" s="258"/>
      <c r="T86" s="264" t="s">
        <v>1572</v>
      </c>
      <c r="U86" s="257">
        <v>0.05</v>
      </c>
      <c r="V86" s="263"/>
      <c r="W86" s="267">
        <f>AA86*U86</f>
        <v>0</v>
      </c>
      <c r="X86" s="258" t="s">
        <v>1488</v>
      </c>
      <c r="Y86" s="258" t="s">
        <v>1489</v>
      </c>
      <c r="Z86" s="258"/>
      <c r="AA86" s="258"/>
      <c r="AB86" s="258" t="s">
        <v>1622</v>
      </c>
      <c r="AC86" s="22" t="s">
        <v>847</v>
      </c>
      <c r="AD86" s="24"/>
      <c r="AE86" s="24"/>
      <c r="AF86" s="54">
        <v>2017</v>
      </c>
      <c r="AG86" s="185"/>
    </row>
    <row r="87" spans="1:33" ht="48" x14ac:dyDescent="0.25">
      <c r="A87" s="285"/>
      <c r="B87" s="239"/>
      <c r="C87" s="237"/>
      <c r="D87" s="237"/>
      <c r="E87" s="237"/>
      <c r="F87" s="237"/>
      <c r="G87" s="281"/>
      <c r="H87" s="281"/>
      <c r="I87" s="281"/>
      <c r="J87" s="26"/>
      <c r="K87" s="291"/>
      <c r="L87" s="291"/>
      <c r="M87" s="26" t="s">
        <v>1004</v>
      </c>
      <c r="N87" s="26" t="s">
        <v>815</v>
      </c>
      <c r="O87" s="302"/>
      <c r="P87" s="302"/>
      <c r="Q87" s="302"/>
      <c r="R87" s="302"/>
      <c r="S87" s="302"/>
      <c r="T87" s="279"/>
      <c r="U87" s="298"/>
      <c r="V87" s="300"/>
      <c r="W87" s="270"/>
      <c r="X87" s="302"/>
      <c r="Y87" s="302"/>
      <c r="Z87" s="302"/>
      <c r="AA87" s="302"/>
      <c r="AB87" s="302"/>
      <c r="AC87" s="26" t="s">
        <v>847</v>
      </c>
      <c r="AD87" s="24"/>
      <c r="AE87" s="24"/>
      <c r="AF87" s="54">
        <v>2017</v>
      </c>
      <c r="AG87" s="185"/>
    </row>
    <row r="88" spans="1:33" ht="60" x14ac:dyDescent="0.25">
      <c r="A88" s="285"/>
      <c r="B88" s="239"/>
      <c r="C88" s="237"/>
      <c r="D88" s="237"/>
      <c r="E88" s="237"/>
      <c r="F88" s="237"/>
      <c r="G88" s="281"/>
      <c r="H88" s="281"/>
      <c r="I88" s="281"/>
      <c r="J88" s="26"/>
      <c r="K88" s="291"/>
      <c r="L88" s="291"/>
      <c r="M88" s="26" t="s">
        <v>1005</v>
      </c>
      <c r="N88" s="26" t="s">
        <v>815</v>
      </c>
      <c r="O88" s="302"/>
      <c r="P88" s="302"/>
      <c r="Q88" s="302"/>
      <c r="R88" s="302"/>
      <c r="S88" s="302"/>
      <c r="T88" s="279"/>
      <c r="U88" s="298"/>
      <c r="V88" s="300"/>
      <c r="W88" s="270"/>
      <c r="X88" s="302"/>
      <c r="Y88" s="302"/>
      <c r="Z88" s="302"/>
      <c r="AA88" s="302"/>
      <c r="AB88" s="302"/>
      <c r="AC88" s="26" t="s">
        <v>847</v>
      </c>
      <c r="AD88" s="24"/>
      <c r="AE88" s="24"/>
      <c r="AF88" s="54">
        <v>2017</v>
      </c>
      <c r="AG88" s="185"/>
    </row>
    <row r="89" spans="1:33" ht="60" x14ac:dyDescent="0.25">
      <c r="A89" s="285"/>
      <c r="B89" s="239"/>
      <c r="C89" s="237"/>
      <c r="D89" s="237"/>
      <c r="E89" s="237"/>
      <c r="F89" s="237"/>
      <c r="G89" s="281"/>
      <c r="H89" s="281"/>
      <c r="I89" s="281"/>
      <c r="J89" s="26"/>
      <c r="K89" s="291"/>
      <c r="L89" s="291"/>
      <c r="M89" s="26" t="s">
        <v>1006</v>
      </c>
      <c r="N89" s="26" t="s">
        <v>817</v>
      </c>
      <c r="O89" s="302"/>
      <c r="P89" s="302"/>
      <c r="Q89" s="302"/>
      <c r="R89" s="302"/>
      <c r="S89" s="302"/>
      <c r="T89" s="279"/>
      <c r="U89" s="298"/>
      <c r="V89" s="300"/>
      <c r="W89" s="270"/>
      <c r="X89" s="302"/>
      <c r="Y89" s="302"/>
      <c r="Z89" s="302"/>
      <c r="AA89" s="302"/>
      <c r="AB89" s="302"/>
      <c r="AC89" s="26" t="s">
        <v>847</v>
      </c>
      <c r="AD89" s="24"/>
      <c r="AE89" s="24"/>
      <c r="AF89" s="54">
        <v>2017</v>
      </c>
      <c r="AG89" s="185"/>
    </row>
    <row r="90" spans="1:33" ht="48" x14ac:dyDescent="0.25">
      <c r="A90" s="285"/>
      <c r="B90" s="239"/>
      <c r="C90" s="237"/>
      <c r="D90" s="237"/>
      <c r="E90" s="238"/>
      <c r="F90" s="238"/>
      <c r="G90" s="282"/>
      <c r="H90" s="282"/>
      <c r="I90" s="282"/>
      <c r="J90" s="26"/>
      <c r="K90" s="292"/>
      <c r="L90" s="292"/>
      <c r="M90" s="26" t="s">
        <v>1007</v>
      </c>
      <c r="N90" s="26" t="s">
        <v>819</v>
      </c>
      <c r="O90" s="303"/>
      <c r="P90" s="303"/>
      <c r="Q90" s="303"/>
      <c r="R90" s="303"/>
      <c r="S90" s="303"/>
      <c r="T90" s="280"/>
      <c r="U90" s="299"/>
      <c r="V90" s="301"/>
      <c r="W90" s="271"/>
      <c r="X90" s="303"/>
      <c r="Y90" s="303"/>
      <c r="Z90" s="303"/>
      <c r="AA90" s="303"/>
      <c r="AB90" s="303"/>
      <c r="AC90" s="26" t="s">
        <v>847</v>
      </c>
      <c r="AD90" s="24"/>
      <c r="AE90" s="24"/>
      <c r="AF90" s="54">
        <v>2017</v>
      </c>
      <c r="AG90" s="185"/>
    </row>
    <row r="91" spans="1:33" ht="60" x14ac:dyDescent="0.25">
      <c r="A91" s="285"/>
      <c r="B91" s="239"/>
      <c r="C91" s="237"/>
      <c r="D91" s="237"/>
      <c r="E91" s="192" t="s">
        <v>41</v>
      </c>
      <c r="F91" s="192" t="s">
        <v>315</v>
      </c>
      <c r="G91" s="197" t="s">
        <v>42</v>
      </c>
      <c r="H91" s="197" t="s">
        <v>254</v>
      </c>
      <c r="I91" s="197" t="s">
        <v>255</v>
      </c>
      <c r="J91" s="197"/>
      <c r="K91" s="222" t="s">
        <v>255</v>
      </c>
      <c r="L91" s="197" t="s">
        <v>1460</v>
      </c>
      <c r="M91" s="22" t="s">
        <v>1008</v>
      </c>
      <c r="N91" s="22" t="s">
        <v>821</v>
      </c>
      <c r="O91" s="197"/>
      <c r="P91" s="197"/>
      <c r="Q91" s="197"/>
      <c r="R91" s="98"/>
      <c r="S91" s="98"/>
      <c r="T91" s="102"/>
      <c r="U91" s="197"/>
      <c r="V91" s="307"/>
      <c r="W91" s="164"/>
      <c r="X91" s="197"/>
      <c r="Y91" s="98"/>
      <c r="Z91" s="98"/>
      <c r="AA91" s="98"/>
      <c r="AB91" s="87"/>
      <c r="AC91" s="22" t="s">
        <v>847</v>
      </c>
      <c r="AD91" s="24"/>
      <c r="AE91" s="24"/>
      <c r="AF91" s="54">
        <v>2017</v>
      </c>
      <c r="AG91" s="185"/>
    </row>
    <row r="92" spans="1:33" ht="60" x14ac:dyDescent="0.25">
      <c r="A92" s="285"/>
      <c r="B92" s="239"/>
      <c r="C92" s="237"/>
      <c r="D92" s="237"/>
      <c r="E92" s="237"/>
      <c r="F92" s="237"/>
      <c r="G92" s="281"/>
      <c r="H92" s="281"/>
      <c r="I92" s="281"/>
      <c r="J92" s="281"/>
      <c r="K92" s="223"/>
      <c r="L92" s="198"/>
      <c r="M92" s="26" t="s">
        <v>1009</v>
      </c>
      <c r="N92" s="26" t="s">
        <v>823</v>
      </c>
      <c r="O92" s="198"/>
      <c r="P92" s="198"/>
      <c r="Q92" s="198"/>
      <c r="R92" s="98"/>
      <c r="S92" s="98"/>
      <c r="T92" s="100"/>
      <c r="U92" s="198"/>
      <c r="V92" s="206"/>
      <c r="W92" s="155"/>
      <c r="X92" s="198"/>
      <c r="Y92" s="98"/>
      <c r="Z92" s="98"/>
      <c r="AA92" s="98"/>
      <c r="AB92" s="87"/>
      <c r="AC92" s="26" t="s">
        <v>847</v>
      </c>
      <c r="AD92" s="24"/>
      <c r="AE92" s="24"/>
      <c r="AF92" s="54">
        <v>2017</v>
      </c>
      <c r="AG92" s="185"/>
    </row>
    <row r="93" spans="1:33" ht="24" x14ac:dyDescent="0.25">
      <c r="A93" s="285"/>
      <c r="B93" s="239"/>
      <c r="C93" s="237"/>
      <c r="D93" s="237"/>
      <c r="E93" s="238"/>
      <c r="F93" s="238"/>
      <c r="G93" s="282"/>
      <c r="H93" s="282"/>
      <c r="I93" s="282"/>
      <c r="J93" s="282"/>
      <c r="K93" s="224"/>
      <c r="L93" s="195"/>
      <c r="M93" s="26" t="s">
        <v>1010</v>
      </c>
      <c r="N93" s="26" t="s">
        <v>825</v>
      </c>
      <c r="O93" s="195"/>
      <c r="P93" s="195"/>
      <c r="Q93" s="195"/>
      <c r="R93" s="98"/>
      <c r="S93" s="98"/>
      <c r="T93" s="104"/>
      <c r="U93" s="195"/>
      <c r="V93" s="207"/>
      <c r="W93" s="156"/>
      <c r="X93" s="195"/>
      <c r="Y93" s="98"/>
      <c r="Z93" s="98"/>
      <c r="AA93" s="98"/>
      <c r="AB93" s="87"/>
      <c r="AC93" s="26" t="s">
        <v>847</v>
      </c>
      <c r="AD93" s="24"/>
      <c r="AE93" s="24"/>
      <c r="AF93" s="54">
        <v>2017</v>
      </c>
      <c r="AG93" s="185"/>
    </row>
    <row r="94" spans="1:33" ht="48" x14ac:dyDescent="0.25">
      <c r="A94" s="285"/>
      <c r="B94" s="239"/>
      <c r="C94" s="237"/>
      <c r="D94" s="237"/>
      <c r="E94" s="192" t="s">
        <v>43</v>
      </c>
      <c r="F94" s="192" t="s">
        <v>316</v>
      </c>
      <c r="G94" s="197" t="s">
        <v>44</v>
      </c>
      <c r="H94" s="197" t="s">
        <v>254</v>
      </c>
      <c r="I94" s="197" t="s">
        <v>256</v>
      </c>
      <c r="J94" s="197"/>
      <c r="K94" s="222" t="s">
        <v>1337</v>
      </c>
      <c r="L94" s="197" t="s">
        <v>1460</v>
      </c>
      <c r="M94" s="22" t="s">
        <v>1011</v>
      </c>
      <c r="N94" s="22" t="s">
        <v>827</v>
      </c>
      <c r="O94" s="197"/>
      <c r="P94" s="197"/>
      <c r="Q94" s="98"/>
      <c r="R94" s="98"/>
      <c r="S94" s="98"/>
      <c r="T94" s="102"/>
      <c r="U94" s="197"/>
      <c r="V94" s="307"/>
      <c r="W94" s="164"/>
      <c r="X94" s="197"/>
      <c r="Y94" s="98"/>
      <c r="Z94" s="98"/>
      <c r="AA94" s="98"/>
      <c r="AB94" s="87"/>
      <c r="AC94" s="26" t="s">
        <v>847</v>
      </c>
      <c r="AD94" s="24"/>
      <c r="AE94" s="24"/>
      <c r="AF94" s="54">
        <v>2017</v>
      </c>
      <c r="AG94" s="185"/>
    </row>
    <row r="95" spans="1:33" ht="48" x14ac:dyDescent="0.25">
      <c r="A95" s="285"/>
      <c r="B95" s="239"/>
      <c r="C95" s="238"/>
      <c r="D95" s="238"/>
      <c r="E95" s="238"/>
      <c r="F95" s="238"/>
      <c r="G95" s="282"/>
      <c r="H95" s="282"/>
      <c r="I95" s="282"/>
      <c r="J95" s="282"/>
      <c r="K95" s="224"/>
      <c r="L95" s="195"/>
      <c r="M95" s="26" t="s">
        <v>1012</v>
      </c>
      <c r="N95" s="26" t="s">
        <v>828</v>
      </c>
      <c r="O95" s="195"/>
      <c r="P95" s="195"/>
      <c r="Q95" s="98"/>
      <c r="R95" s="98"/>
      <c r="S95" s="98"/>
      <c r="T95" s="104"/>
      <c r="U95" s="195"/>
      <c r="V95" s="207"/>
      <c r="W95" s="156"/>
      <c r="X95" s="195"/>
      <c r="Y95" s="98"/>
      <c r="Z95" s="98"/>
      <c r="AA95" s="98"/>
      <c r="AB95" s="87"/>
      <c r="AC95" s="26" t="s">
        <v>847</v>
      </c>
      <c r="AD95" s="24"/>
      <c r="AE95" s="24"/>
      <c r="AF95" s="54">
        <v>2017</v>
      </c>
      <c r="AG95" s="185"/>
    </row>
    <row r="96" spans="1:33" ht="132" x14ac:dyDescent="0.25">
      <c r="A96" s="285"/>
      <c r="B96" s="239"/>
      <c r="C96" s="192" t="s">
        <v>52</v>
      </c>
      <c r="D96" s="192" t="s">
        <v>317</v>
      </c>
      <c r="E96" s="17" t="s">
        <v>53</v>
      </c>
      <c r="F96" s="17" t="s">
        <v>318</v>
      </c>
      <c r="G96" s="2" t="s">
        <v>54</v>
      </c>
      <c r="H96" s="2" t="s">
        <v>1066</v>
      </c>
      <c r="I96" s="22" t="s">
        <v>322</v>
      </c>
      <c r="J96" s="2" t="s">
        <v>547</v>
      </c>
      <c r="K96" s="2" t="s">
        <v>1483</v>
      </c>
      <c r="L96" s="2" t="s">
        <v>1574</v>
      </c>
      <c r="M96" s="35" t="s">
        <v>1014</v>
      </c>
      <c r="N96" s="79" t="s">
        <v>1015</v>
      </c>
      <c r="O96" s="97" t="s">
        <v>1322</v>
      </c>
      <c r="P96" s="97" t="s">
        <v>1323</v>
      </c>
      <c r="Q96" s="97" t="s">
        <v>1325</v>
      </c>
      <c r="R96" s="97" t="s">
        <v>1324</v>
      </c>
      <c r="S96" s="97"/>
      <c r="T96" s="97" t="s">
        <v>1573</v>
      </c>
      <c r="U96" s="106">
        <v>0.05</v>
      </c>
      <c r="V96" s="161"/>
      <c r="W96" s="163">
        <f>AA96*U96</f>
        <v>2.5000000000000001E-2</v>
      </c>
      <c r="X96" s="97" t="s">
        <v>1465</v>
      </c>
      <c r="Y96" s="97" t="s">
        <v>1466</v>
      </c>
      <c r="Z96" s="106">
        <f>1/1</f>
        <v>1</v>
      </c>
      <c r="AA96" s="106">
        <f>1/2</f>
        <v>0.5</v>
      </c>
      <c r="AB96" s="79" t="s">
        <v>1608</v>
      </c>
      <c r="AC96" s="61" t="s">
        <v>1177</v>
      </c>
      <c r="AD96" s="57">
        <v>42370</v>
      </c>
      <c r="AE96" s="57"/>
      <c r="AF96" s="57">
        <v>42735</v>
      </c>
      <c r="AG96" s="189"/>
    </row>
    <row r="97" spans="1:33" ht="228" x14ac:dyDescent="0.25">
      <c r="A97" s="285"/>
      <c r="B97" s="239"/>
      <c r="C97" s="237"/>
      <c r="D97" s="237"/>
      <c r="E97" s="17" t="s">
        <v>2</v>
      </c>
      <c r="F97" s="17" t="s">
        <v>319</v>
      </c>
      <c r="G97" s="2" t="s">
        <v>55</v>
      </c>
      <c r="H97" s="2" t="s">
        <v>321</v>
      </c>
      <c r="I97" s="22" t="s">
        <v>323</v>
      </c>
      <c r="J97" s="15" t="s">
        <v>539</v>
      </c>
      <c r="K97" s="15" t="s">
        <v>323</v>
      </c>
      <c r="L97" s="15" t="s">
        <v>1591</v>
      </c>
      <c r="M97" s="35" t="s">
        <v>1014</v>
      </c>
      <c r="N97" s="79" t="s">
        <v>1015</v>
      </c>
      <c r="O97" s="148" t="s">
        <v>1590</v>
      </c>
      <c r="P97" s="148"/>
      <c r="Q97" s="148"/>
      <c r="R97" s="148"/>
      <c r="S97" s="148"/>
      <c r="T97" s="184" t="s">
        <v>1592</v>
      </c>
      <c r="U97" s="148"/>
      <c r="V97" s="162"/>
      <c r="W97" s="162"/>
      <c r="X97" s="148"/>
      <c r="Y97" s="148"/>
      <c r="Z97" s="148"/>
      <c r="AA97" s="148"/>
      <c r="AB97" s="148" t="s">
        <v>1623</v>
      </c>
      <c r="AC97" s="35" t="s">
        <v>853</v>
      </c>
      <c r="AD97" s="57">
        <v>42370</v>
      </c>
      <c r="AE97" s="57"/>
      <c r="AF97" s="57">
        <v>42735</v>
      </c>
      <c r="AG97" s="185"/>
    </row>
    <row r="98" spans="1:33" ht="177.75" customHeight="1" x14ac:dyDescent="0.25">
      <c r="A98" s="285"/>
      <c r="B98" s="239"/>
      <c r="C98" s="238"/>
      <c r="D98" s="238"/>
      <c r="E98" s="17" t="s">
        <v>56</v>
      </c>
      <c r="F98" s="17" t="s">
        <v>320</v>
      </c>
      <c r="G98" s="2" t="s">
        <v>57</v>
      </c>
      <c r="H98" s="2" t="s">
        <v>254</v>
      </c>
      <c r="I98" s="22" t="s">
        <v>324</v>
      </c>
      <c r="J98" s="22" t="s">
        <v>1016</v>
      </c>
      <c r="K98" s="129" t="s">
        <v>1541</v>
      </c>
      <c r="L98" s="87" t="s">
        <v>1364</v>
      </c>
      <c r="M98" s="35" t="s">
        <v>1017</v>
      </c>
      <c r="N98" s="79" t="s">
        <v>1016</v>
      </c>
      <c r="O98" s="97" t="s">
        <v>1326</v>
      </c>
      <c r="P98" s="97" t="s">
        <v>1421</v>
      </c>
      <c r="Q98" s="97"/>
      <c r="R98" s="97"/>
      <c r="S98" s="97"/>
      <c r="T98" s="149" t="s">
        <v>1587</v>
      </c>
      <c r="U98" s="106">
        <v>0.03</v>
      </c>
      <c r="V98" s="161"/>
      <c r="W98" s="163">
        <f>AA98*U98</f>
        <v>0</v>
      </c>
      <c r="X98" s="97" t="s">
        <v>1467</v>
      </c>
      <c r="Y98" s="97" t="s">
        <v>1468</v>
      </c>
      <c r="Z98" s="106">
        <f>0/3</f>
        <v>0</v>
      </c>
      <c r="AA98" s="106">
        <f>0/3</f>
        <v>0</v>
      </c>
      <c r="AB98" s="186" t="s">
        <v>1624</v>
      </c>
      <c r="AC98" s="35" t="s">
        <v>853</v>
      </c>
      <c r="AD98" s="57">
        <v>42370</v>
      </c>
      <c r="AE98" s="57"/>
      <c r="AF98" s="57">
        <v>42735</v>
      </c>
      <c r="AG98" s="185"/>
    </row>
    <row r="99" spans="1:33" ht="74.25" customHeight="1" x14ac:dyDescent="0.25">
      <c r="U99" s="146">
        <f>U98+U96+U86+U81+U78+U70+U66+U64+U58+U54+U49+U45+U38+U33+U29+U27+U22+U17+U13+U11+U9</f>
        <v>1.0000000000000002</v>
      </c>
      <c r="V99" s="125">
        <f>V98+V97+V96+V94+V91+V86+V81+V78+V75+V70+V66+V64+V58+V54+V49+V45+V42+V38+V33+V29+V27+V22+V17+V13+V11+V9</f>
        <v>0.18346103896103896</v>
      </c>
      <c r="W99" s="165">
        <f>SUBTOTAL(9,W9:W98)</f>
        <v>0.45971103896103904</v>
      </c>
    </row>
    <row r="100" spans="1:33" x14ac:dyDescent="0.25">
      <c r="M100" s="5">
        <v>69</v>
      </c>
    </row>
    <row r="101" spans="1:33" x14ac:dyDescent="0.25">
      <c r="D101" s="5">
        <v>7</v>
      </c>
    </row>
  </sheetData>
  <autoFilter ref="A8:AG98">
    <filterColumn colId="31">
      <customFilters>
        <customFilter operator="notEqual" val=" "/>
      </customFilters>
    </filterColumn>
  </autoFilter>
  <mergeCells count="514">
    <mergeCell ref="S86:S90"/>
    <mergeCell ref="T86:T90"/>
    <mergeCell ref="R86:R90"/>
    <mergeCell ref="Q86:Q90"/>
    <mergeCell ref="R70:R74"/>
    <mergeCell ref="S70:S74"/>
    <mergeCell ref="T22:T26"/>
    <mergeCell ref="T27:T28"/>
    <mergeCell ref="O33:O37"/>
    <mergeCell ref="P33:P37"/>
    <mergeCell ref="Q33:Q37"/>
    <mergeCell ref="R33:R37"/>
    <mergeCell ref="S33:S37"/>
    <mergeCell ref="T33:T37"/>
    <mergeCell ref="O38:O41"/>
    <mergeCell ref="P38:P41"/>
    <mergeCell ref="Q38:Q41"/>
    <mergeCell ref="R38:R41"/>
    <mergeCell ref="O29:O32"/>
    <mergeCell ref="P29:P32"/>
    <mergeCell ref="Q29:Q32"/>
    <mergeCell ref="R29:R32"/>
    <mergeCell ref="S29:S32"/>
    <mergeCell ref="T29:T32"/>
    <mergeCell ref="O58:O63"/>
    <mergeCell ref="P58:P63"/>
    <mergeCell ref="Q58:Q63"/>
    <mergeCell ref="R58:R63"/>
    <mergeCell ref="S58:S63"/>
    <mergeCell ref="O64:O65"/>
    <mergeCell ref="P64:P65"/>
    <mergeCell ref="Q64:Q65"/>
    <mergeCell ref="R64:R65"/>
    <mergeCell ref="S64:S65"/>
    <mergeCell ref="O45:O47"/>
    <mergeCell ref="P45:P47"/>
    <mergeCell ref="Q45:Q47"/>
    <mergeCell ref="R45:R47"/>
    <mergeCell ref="S45:S47"/>
    <mergeCell ref="O22:O26"/>
    <mergeCell ref="P22:P26"/>
    <mergeCell ref="Q22:Q26"/>
    <mergeCell ref="R22:R26"/>
    <mergeCell ref="S22:S26"/>
    <mergeCell ref="O27:O28"/>
    <mergeCell ref="P27:P28"/>
    <mergeCell ref="Q27:Q28"/>
    <mergeCell ref="R27:R28"/>
    <mergeCell ref="S27:S28"/>
    <mergeCell ref="O13:O16"/>
    <mergeCell ref="P13:P16"/>
    <mergeCell ref="Q13:Q16"/>
    <mergeCell ref="R13:R16"/>
    <mergeCell ref="S13:S16"/>
    <mergeCell ref="T13:T16"/>
    <mergeCell ref="O17:O18"/>
    <mergeCell ref="P17:P18"/>
    <mergeCell ref="Q17:Q18"/>
    <mergeCell ref="R17:R18"/>
    <mergeCell ref="S17:S18"/>
    <mergeCell ref="T17:T18"/>
    <mergeCell ref="O9:O10"/>
    <mergeCell ref="P9:P10"/>
    <mergeCell ref="Q9:Q10"/>
    <mergeCell ref="R9:R10"/>
    <mergeCell ref="S9:S10"/>
    <mergeCell ref="T9:T10"/>
    <mergeCell ref="O11:O12"/>
    <mergeCell ref="P11:P12"/>
    <mergeCell ref="Q11:Q12"/>
    <mergeCell ref="R11:R12"/>
    <mergeCell ref="S11:S12"/>
    <mergeCell ref="T11:T12"/>
    <mergeCell ref="K94:K95"/>
    <mergeCell ref="U94:U95"/>
    <mergeCell ref="K91:K93"/>
    <mergeCell ref="L91:L93"/>
    <mergeCell ref="U91:U93"/>
    <mergeCell ref="V91:V93"/>
    <mergeCell ref="X91:X93"/>
    <mergeCell ref="L94:L95"/>
    <mergeCell ref="V94:V95"/>
    <mergeCell ref="X94:X95"/>
    <mergeCell ref="O91:O93"/>
    <mergeCell ref="P91:P93"/>
    <mergeCell ref="Q91:Q93"/>
    <mergeCell ref="O94:O95"/>
    <mergeCell ref="P94:P95"/>
    <mergeCell ref="K81:K85"/>
    <mergeCell ref="U81:U85"/>
    <mergeCell ref="V81:V85"/>
    <mergeCell ref="X81:X85"/>
    <mergeCell ref="Y81:Y85"/>
    <mergeCell ref="Z81:Z85"/>
    <mergeCell ref="AA81:AA85"/>
    <mergeCell ref="AB81:AB85"/>
    <mergeCell ref="K86:K90"/>
    <mergeCell ref="L86:L90"/>
    <mergeCell ref="U86:U90"/>
    <mergeCell ref="V86:V90"/>
    <mergeCell ref="X86:X90"/>
    <mergeCell ref="Y86:Y90"/>
    <mergeCell ref="Z86:Z90"/>
    <mergeCell ref="AA86:AA90"/>
    <mergeCell ref="AB86:AB90"/>
    <mergeCell ref="P86:P90"/>
    <mergeCell ref="O86:O90"/>
    <mergeCell ref="O81:O85"/>
    <mergeCell ref="P81:P85"/>
    <mergeCell ref="Q81:Q85"/>
    <mergeCell ref="R81:R85"/>
    <mergeCell ref="S81:S85"/>
    <mergeCell ref="AB75:AB77"/>
    <mergeCell ref="K78:K80"/>
    <mergeCell ref="U78:U80"/>
    <mergeCell ref="V78:V80"/>
    <mergeCell ref="X78:X80"/>
    <mergeCell ref="Y78:Y80"/>
    <mergeCell ref="Z78:Z80"/>
    <mergeCell ref="AA78:AA80"/>
    <mergeCell ref="AB78:AB80"/>
    <mergeCell ref="L78:L80"/>
    <mergeCell ref="K75:K77"/>
    <mergeCell ref="L75:L77"/>
    <mergeCell ref="U75:U77"/>
    <mergeCell ref="V75:V77"/>
    <mergeCell ref="X75:X77"/>
    <mergeCell ref="Y75:Y77"/>
    <mergeCell ref="Z75:Z77"/>
    <mergeCell ref="AA75:AA77"/>
    <mergeCell ref="O78:O80"/>
    <mergeCell ref="P78:P80"/>
    <mergeCell ref="Q78:Q80"/>
    <mergeCell ref="R78:R80"/>
    <mergeCell ref="S78:S80"/>
    <mergeCell ref="T78:T80"/>
    <mergeCell ref="K72:K74"/>
    <mergeCell ref="U70:U74"/>
    <mergeCell ref="V70:V74"/>
    <mergeCell ref="X70:X74"/>
    <mergeCell ref="Y70:Y74"/>
    <mergeCell ref="Z70:Z74"/>
    <mergeCell ref="AA70:AA74"/>
    <mergeCell ref="AB70:AB74"/>
    <mergeCell ref="O66:O69"/>
    <mergeCell ref="P66:P69"/>
    <mergeCell ref="Q66:Q69"/>
    <mergeCell ref="R66:R69"/>
    <mergeCell ref="S66:S69"/>
    <mergeCell ref="T66:T69"/>
    <mergeCell ref="O70:O74"/>
    <mergeCell ref="P70:P74"/>
    <mergeCell ref="Q70:Q74"/>
    <mergeCell ref="T70:T74"/>
    <mergeCell ref="L70:L74"/>
    <mergeCell ref="Y58:Y63"/>
    <mergeCell ref="Z58:Z63"/>
    <mergeCell ref="W58:W63"/>
    <mergeCell ref="W64:W65"/>
    <mergeCell ref="X66:X69"/>
    <mergeCell ref="Y66:Y69"/>
    <mergeCell ref="Z66:Z69"/>
    <mergeCell ref="AA66:AA69"/>
    <mergeCell ref="AB66:AB69"/>
    <mergeCell ref="O49:O53"/>
    <mergeCell ref="P49:P53"/>
    <mergeCell ref="Q49:Q53"/>
    <mergeCell ref="R49:R53"/>
    <mergeCell ref="S49:S53"/>
    <mergeCell ref="O54:O57"/>
    <mergeCell ref="P54:P57"/>
    <mergeCell ref="Q54:Q57"/>
    <mergeCell ref="R54:R57"/>
    <mergeCell ref="S54:S57"/>
    <mergeCell ref="U42:U44"/>
    <mergeCell ref="V42:V44"/>
    <mergeCell ref="X42:X44"/>
    <mergeCell ref="Y42:Y44"/>
    <mergeCell ref="Z42:Z44"/>
    <mergeCell ref="AA42:AA44"/>
    <mergeCell ref="AB42:AB44"/>
    <mergeCell ref="U45:U47"/>
    <mergeCell ref="V45:V47"/>
    <mergeCell ref="X45:X47"/>
    <mergeCell ref="Y45:Y47"/>
    <mergeCell ref="Z45:Z47"/>
    <mergeCell ref="AA45:AA47"/>
    <mergeCell ref="AB45:AB47"/>
    <mergeCell ref="U38:U41"/>
    <mergeCell ref="V38:V41"/>
    <mergeCell ref="X38:X41"/>
    <mergeCell ref="Y38:Y41"/>
    <mergeCell ref="Z38:Z41"/>
    <mergeCell ref="AA38:AA41"/>
    <mergeCell ref="AB38:AB41"/>
    <mergeCell ref="S38:S41"/>
    <mergeCell ref="T38:T41"/>
    <mergeCell ref="U27:U28"/>
    <mergeCell ref="V27:V28"/>
    <mergeCell ref="X27:X28"/>
    <mergeCell ref="Y27:Y28"/>
    <mergeCell ref="Z27:Z28"/>
    <mergeCell ref="AA27:AA28"/>
    <mergeCell ref="AB27:AB28"/>
    <mergeCell ref="X33:X37"/>
    <mergeCell ref="Y33:Y37"/>
    <mergeCell ref="Z33:Z37"/>
    <mergeCell ref="AA33:AA37"/>
    <mergeCell ref="AB33:AB37"/>
    <mergeCell ref="X29:X32"/>
    <mergeCell ref="Y29:Y32"/>
    <mergeCell ref="Z29:Z32"/>
    <mergeCell ref="AA29:AA32"/>
    <mergeCell ref="AB29:AB32"/>
    <mergeCell ref="U17:U18"/>
    <mergeCell ref="V17:V18"/>
    <mergeCell ref="X17:X18"/>
    <mergeCell ref="Y17:Y18"/>
    <mergeCell ref="Z17:Z18"/>
    <mergeCell ref="AA17:AA18"/>
    <mergeCell ref="AB17:AB18"/>
    <mergeCell ref="X19:X21"/>
    <mergeCell ref="U22:U26"/>
    <mergeCell ref="V22:V26"/>
    <mergeCell ref="X22:X26"/>
    <mergeCell ref="Y22:Y26"/>
    <mergeCell ref="Z22:Z26"/>
    <mergeCell ref="AA22:AA26"/>
    <mergeCell ref="AB22:AB26"/>
    <mergeCell ref="U11:U12"/>
    <mergeCell ref="V11:V12"/>
    <mergeCell ref="X11:X12"/>
    <mergeCell ref="Y11:Y12"/>
    <mergeCell ref="Z11:Z12"/>
    <mergeCell ref="AA11:AA12"/>
    <mergeCell ref="AB11:AB12"/>
    <mergeCell ref="W9:W10"/>
    <mergeCell ref="W11:W12"/>
    <mergeCell ref="X9:X10"/>
    <mergeCell ref="Y9:Y10"/>
    <mergeCell ref="Z9:Z10"/>
    <mergeCell ref="AA9:AA10"/>
    <mergeCell ref="AB9:AB10"/>
    <mergeCell ref="L81:L85"/>
    <mergeCell ref="K60:K63"/>
    <mergeCell ref="U9:U10"/>
    <mergeCell ref="V9:V10"/>
    <mergeCell ref="L13:L16"/>
    <mergeCell ref="K13:K14"/>
    <mergeCell ref="U13:U16"/>
    <mergeCell ref="V13:V16"/>
    <mergeCell ref="K19:K21"/>
    <mergeCell ref="L19:L21"/>
    <mergeCell ref="U19:U21"/>
    <mergeCell ref="V19:V21"/>
    <mergeCell ref="K27:K28"/>
    <mergeCell ref="L27:L28"/>
    <mergeCell ref="K33:K37"/>
    <mergeCell ref="L33:L37"/>
    <mergeCell ref="U33:U37"/>
    <mergeCell ref="V33:V37"/>
    <mergeCell ref="K42:K44"/>
    <mergeCell ref="L45:L47"/>
    <mergeCell ref="L49:L53"/>
    <mergeCell ref="K49:K51"/>
    <mergeCell ref="U29:U32"/>
    <mergeCell ref="V29:V32"/>
    <mergeCell ref="L64:L65"/>
    <mergeCell ref="L66:L69"/>
    <mergeCell ref="L42:L44"/>
    <mergeCell ref="J27:J28"/>
    <mergeCell ref="I29:I30"/>
    <mergeCell ref="H29:H30"/>
    <mergeCell ref="H38:H39"/>
    <mergeCell ref="H40:H41"/>
    <mergeCell ref="K58:K59"/>
    <mergeCell ref="L58:L63"/>
    <mergeCell ref="K56:K57"/>
    <mergeCell ref="L54:L57"/>
    <mergeCell ref="L29:L32"/>
    <mergeCell ref="K29:K32"/>
    <mergeCell ref="K38:K41"/>
    <mergeCell ref="L38:L41"/>
    <mergeCell ref="G29:G30"/>
    <mergeCell ref="G31:G32"/>
    <mergeCell ref="H31:H32"/>
    <mergeCell ref="I31:I32"/>
    <mergeCell ref="J31:J32"/>
    <mergeCell ref="L9:L10"/>
    <mergeCell ref="L11:L12"/>
    <mergeCell ref="L17:L18"/>
    <mergeCell ref="L22:L26"/>
    <mergeCell ref="H11:H12"/>
    <mergeCell ref="G11:G12"/>
    <mergeCell ref="G24:G26"/>
    <mergeCell ref="H24:H26"/>
    <mergeCell ref="I24:I26"/>
    <mergeCell ref="J19:J21"/>
    <mergeCell ref="I19:I21"/>
    <mergeCell ref="H19:H21"/>
    <mergeCell ref="G19:G21"/>
    <mergeCell ref="K9:K10"/>
    <mergeCell ref="K24:K26"/>
    <mergeCell ref="D9:D18"/>
    <mergeCell ref="C9:C18"/>
    <mergeCell ref="C96:C98"/>
    <mergeCell ref="D96:D98"/>
    <mergeCell ref="A9:A98"/>
    <mergeCell ref="B9:B98"/>
    <mergeCell ref="F48:F53"/>
    <mergeCell ref="E48:E53"/>
    <mergeCell ref="F38:F41"/>
    <mergeCell ref="E38:E41"/>
    <mergeCell ref="F22:F26"/>
    <mergeCell ref="E22:E26"/>
    <mergeCell ref="E27:E28"/>
    <mergeCell ref="F27:F28"/>
    <mergeCell ref="F70:F74"/>
    <mergeCell ref="E70:E74"/>
    <mergeCell ref="F29:F32"/>
    <mergeCell ref="E29:E32"/>
    <mergeCell ref="D33:D47"/>
    <mergeCell ref="C33:C47"/>
    <mergeCell ref="D19:D32"/>
    <mergeCell ref="C19:C32"/>
    <mergeCell ref="E78:E80"/>
    <mergeCell ref="F11:F12"/>
    <mergeCell ref="E11:E12"/>
    <mergeCell ref="J9:J10"/>
    <mergeCell ref="I9:I10"/>
    <mergeCell ref="H9:H10"/>
    <mergeCell ref="G9:G10"/>
    <mergeCell ref="F9:F10"/>
    <mergeCell ref="E9:E10"/>
    <mergeCell ref="G22:G23"/>
    <mergeCell ref="H22:H23"/>
    <mergeCell ref="I22:I23"/>
    <mergeCell ref="J22:J23"/>
    <mergeCell ref="E13:E16"/>
    <mergeCell ref="H15:H16"/>
    <mergeCell ref="I15:I16"/>
    <mergeCell ref="J15:J16"/>
    <mergeCell ref="I13:I14"/>
    <mergeCell ref="J13:J14"/>
    <mergeCell ref="H13:H14"/>
    <mergeCell ref="G13:G14"/>
    <mergeCell ref="G15:G16"/>
    <mergeCell ref="J11:J12"/>
    <mergeCell ref="E19:E21"/>
    <mergeCell ref="F19:F21"/>
    <mergeCell ref="I11:I12"/>
    <mergeCell ref="F13:F16"/>
    <mergeCell ref="F17:F18"/>
    <mergeCell ref="E17:E18"/>
    <mergeCell ref="F33:F37"/>
    <mergeCell ref="E33:E37"/>
    <mergeCell ref="G38:G39"/>
    <mergeCell ref="J40:J41"/>
    <mergeCell ref="I40:I41"/>
    <mergeCell ref="I42:I44"/>
    <mergeCell ref="J42:J44"/>
    <mergeCell ref="H42:H44"/>
    <mergeCell ref="G42:G44"/>
    <mergeCell ref="F42:F44"/>
    <mergeCell ref="E42:E44"/>
    <mergeCell ref="J38:J39"/>
    <mergeCell ref="I38:I39"/>
    <mergeCell ref="I33:I37"/>
    <mergeCell ref="J33:J37"/>
    <mergeCell ref="H33:H37"/>
    <mergeCell ref="G33:G37"/>
    <mergeCell ref="J29:J30"/>
    <mergeCell ref="G27:G28"/>
    <mergeCell ref="H27:H28"/>
    <mergeCell ref="I27:I28"/>
    <mergeCell ref="G40:G41"/>
    <mergeCell ref="J68:J69"/>
    <mergeCell ref="I68:I69"/>
    <mergeCell ref="H68:H69"/>
    <mergeCell ref="G68:G69"/>
    <mergeCell ref="F66:F69"/>
    <mergeCell ref="E66:E69"/>
    <mergeCell ref="H48:H51"/>
    <mergeCell ref="G48:G51"/>
    <mergeCell ref="J46:J47"/>
    <mergeCell ref="I46:I47"/>
    <mergeCell ref="H46:H47"/>
    <mergeCell ref="G46:G47"/>
    <mergeCell ref="F45:F47"/>
    <mergeCell ref="E45:E47"/>
    <mergeCell ref="J55:J57"/>
    <mergeCell ref="I55:I57"/>
    <mergeCell ref="H55:H57"/>
    <mergeCell ref="G55:G57"/>
    <mergeCell ref="F54:F57"/>
    <mergeCell ref="E54:E57"/>
    <mergeCell ref="I59:I63"/>
    <mergeCell ref="D48:D69"/>
    <mergeCell ref="C48:C69"/>
    <mergeCell ref="J71:J72"/>
    <mergeCell ref="I71:I72"/>
    <mergeCell ref="H71:H72"/>
    <mergeCell ref="G71:G72"/>
    <mergeCell ref="J64:J65"/>
    <mergeCell ref="I64:I65"/>
    <mergeCell ref="H64:H65"/>
    <mergeCell ref="G64:G65"/>
    <mergeCell ref="F64:F65"/>
    <mergeCell ref="E64:E65"/>
    <mergeCell ref="J66:J67"/>
    <mergeCell ref="I66:I67"/>
    <mergeCell ref="H66:H67"/>
    <mergeCell ref="G66:G67"/>
    <mergeCell ref="J48:J51"/>
    <mergeCell ref="I48:I51"/>
    <mergeCell ref="H59:H63"/>
    <mergeCell ref="G59:G63"/>
    <mergeCell ref="F58:F63"/>
    <mergeCell ref="E58:E63"/>
    <mergeCell ref="J94:J95"/>
    <mergeCell ref="I94:I95"/>
    <mergeCell ref="H94:H95"/>
    <mergeCell ref="G94:G95"/>
    <mergeCell ref="F94:F95"/>
    <mergeCell ref="E94:E95"/>
    <mergeCell ref="E81:E85"/>
    <mergeCell ref="D70:D85"/>
    <mergeCell ref="C70:C85"/>
    <mergeCell ref="H86:H90"/>
    <mergeCell ref="G86:G90"/>
    <mergeCell ref="F86:F90"/>
    <mergeCell ref="E86:E90"/>
    <mergeCell ref="I86:I90"/>
    <mergeCell ref="I91:I93"/>
    <mergeCell ref="D86:D95"/>
    <mergeCell ref="C86:C95"/>
    <mergeCell ref="J81:J82"/>
    <mergeCell ref="I81:I82"/>
    <mergeCell ref="H81:H82"/>
    <mergeCell ref="G81:G82"/>
    <mergeCell ref="J83:J85"/>
    <mergeCell ref="I83:I85"/>
    <mergeCell ref="H83:H85"/>
    <mergeCell ref="J91:J93"/>
    <mergeCell ref="H91:H93"/>
    <mergeCell ref="G91:G93"/>
    <mergeCell ref="F91:F93"/>
    <mergeCell ref="E91:E93"/>
    <mergeCell ref="G83:G85"/>
    <mergeCell ref="F81:F85"/>
    <mergeCell ref="J75:J77"/>
    <mergeCell ref="I75:I77"/>
    <mergeCell ref="H75:H77"/>
    <mergeCell ref="G75:G77"/>
    <mergeCell ref="F75:F77"/>
    <mergeCell ref="E75:E77"/>
    <mergeCell ref="J78:J80"/>
    <mergeCell ref="I78:I80"/>
    <mergeCell ref="H78:H80"/>
    <mergeCell ref="G78:G80"/>
    <mergeCell ref="F78:F80"/>
    <mergeCell ref="W78:W80"/>
    <mergeCell ref="W81:W85"/>
    <mergeCell ref="W86:W90"/>
    <mergeCell ref="T45:T47"/>
    <mergeCell ref="T49:T53"/>
    <mergeCell ref="V54:V57"/>
    <mergeCell ref="U66:U69"/>
    <mergeCell ref="V66:V69"/>
    <mergeCell ref="T58:T63"/>
    <mergeCell ref="T81:T85"/>
    <mergeCell ref="W45:W47"/>
    <mergeCell ref="W49:W53"/>
    <mergeCell ref="U49:U53"/>
    <mergeCell ref="V49:V53"/>
    <mergeCell ref="U54:U57"/>
    <mergeCell ref="T54:T57"/>
    <mergeCell ref="U64:U65"/>
    <mergeCell ref="V64:V65"/>
    <mergeCell ref="U58:U63"/>
    <mergeCell ref="V58:V63"/>
    <mergeCell ref="Y13:Y16"/>
    <mergeCell ref="Z13:Z16"/>
    <mergeCell ref="AA13:AA16"/>
    <mergeCell ref="AB13:AB16"/>
    <mergeCell ref="X54:X57"/>
    <mergeCell ref="Y54:Y57"/>
    <mergeCell ref="Z54:Z57"/>
    <mergeCell ref="W66:W69"/>
    <mergeCell ref="W70:W74"/>
    <mergeCell ref="AA54:AA57"/>
    <mergeCell ref="AB54:AB57"/>
    <mergeCell ref="X49:X53"/>
    <mergeCell ref="Y49:Y53"/>
    <mergeCell ref="Z49:Z53"/>
    <mergeCell ref="AA49:AA53"/>
    <mergeCell ref="AB49:AB53"/>
    <mergeCell ref="AA58:AA63"/>
    <mergeCell ref="AB58:AB63"/>
    <mergeCell ref="X64:X65"/>
    <mergeCell ref="Y64:Y65"/>
    <mergeCell ref="Z64:Z65"/>
    <mergeCell ref="AA64:AA65"/>
    <mergeCell ref="AB64:AB65"/>
    <mergeCell ref="X58:X63"/>
    <mergeCell ref="W54:W57"/>
    <mergeCell ref="W13:W16"/>
    <mergeCell ref="W17:W18"/>
    <mergeCell ref="W22:W26"/>
    <mergeCell ref="W27:W28"/>
    <mergeCell ref="W29:W32"/>
    <mergeCell ref="W33:W37"/>
    <mergeCell ref="W38:W41"/>
    <mergeCell ref="X13:X16"/>
  </mergeCells>
  <printOptions horizontalCentered="1" verticalCentered="1"/>
  <pageMargins left="0.23622047244094491" right="0.23622047244094491" top="0.15748031496062992" bottom="0.15748031496062992" header="0.31496062992125984" footer="0.31496062992125984"/>
  <pageSetup paperSize="14"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5:AE16"/>
  <sheetViews>
    <sheetView zoomScale="90" zoomScaleNormal="90" workbookViewId="0">
      <pane xSplit="4" ySplit="8" topLeftCell="E9" activePane="bottomRight" state="frozen"/>
      <selection pane="topRight" activeCell="E1" sqref="E1"/>
      <selection pane="bottomLeft" activeCell="A9" sqref="A9"/>
      <selection pane="bottomRight" activeCell="A5" sqref="A5:AA14"/>
    </sheetView>
  </sheetViews>
  <sheetFormatPr baseColWidth="10" defaultRowHeight="12" x14ac:dyDescent="0.25"/>
  <cols>
    <col min="1" max="1" width="6" style="6" customWidth="1"/>
    <col min="2" max="2" width="25.7109375" style="5" hidden="1" customWidth="1"/>
    <col min="3" max="3" width="12.5703125" style="6" customWidth="1"/>
    <col min="4" max="4" width="25.7109375" style="5" hidden="1" customWidth="1"/>
    <col min="5" max="5" width="15.85546875" style="5" customWidth="1"/>
    <col min="6" max="8" width="30.7109375" style="5" hidden="1" customWidth="1"/>
    <col min="9" max="9" width="12.28515625" style="5" hidden="1" customWidth="1"/>
    <col min="10" max="10" width="21.28515625" style="5" hidden="1" customWidth="1"/>
    <col min="11" max="11" width="46.85546875" style="5" customWidth="1"/>
    <col min="12" max="12" width="36.140625" style="5" customWidth="1"/>
    <col min="13" max="13" width="29.140625" style="5" hidden="1" customWidth="1"/>
    <col min="14" max="14" width="21.28515625" style="5" hidden="1" customWidth="1"/>
    <col min="15" max="17" width="21.28515625" style="5" customWidth="1"/>
    <col min="18" max="18" width="18.42578125" style="5" customWidth="1"/>
    <col min="19" max="19" width="17.28515625" style="5" customWidth="1"/>
    <col min="20" max="20" width="34.140625" style="5" customWidth="1"/>
    <col min="21" max="21" width="10.85546875" style="5" customWidth="1"/>
    <col min="22" max="22" width="10.42578125" style="5" customWidth="1"/>
    <col min="23" max="23" width="16.7109375" style="5" customWidth="1"/>
    <col min="24" max="24" width="16.140625" style="5" customWidth="1"/>
    <col min="25" max="25" width="9.140625" style="5" customWidth="1"/>
    <col min="26" max="26" width="10" style="5" customWidth="1"/>
    <col min="27" max="27" width="12.28515625" style="5" customWidth="1"/>
    <col min="28" max="28" width="0" style="5" hidden="1" customWidth="1"/>
    <col min="29" max="30" width="0" style="23" hidden="1" customWidth="1"/>
    <col min="31" max="31" width="14.7109375" style="6" hidden="1" customWidth="1"/>
    <col min="32" max="16384" width="11.42578125" style="6"/>
  </cols>
  <sheetData>
    <row r="5" spans="1:31" x14ac:dyDescent="0.25">
      <c r="A5" s="7" t="s">
        <v>842</v>
      </c>
    </row>
    <row r="6" spans="1:31" x14ac:dyDescent="0.25">
      <c r="A6" s="7" t="s">
        <v>846</v>
      </c>
    </row>
    <row r="8" spans="1:31" ht="60" x14ac:dyDescent="0.25">
      <c r="A8" s="92" t="s">
        <v>105</v>
      </c>
      <c r="B8" s="3" t="s">
        <v>259</v>
      </c>
      <c r="C8" s="92" t="s">
        <v>257</v>
      </c>
      <c r="D8" s="3" t="s">
        <v>260</v>
      </c>
      <c r="E8" s="92" t="s">
        <v>102</v>
      </c>
      <c r="F8" s="3" t="s">
        <v>261</v>
      </c>
      <c r="G8" s="3" t="s">
        <v>103</v>
      </c>
      <c r="H8" s="3" t="s">
        <v>97</v>
      </c>
      <c r="I8" s="3" t="s">
        <v>536</v>
      </c>
      <c r="J8" s="3" t="s">
        <v>860</v>
      </c>
      <c r="K8" s="81" t="s">
        <v>1201</v>
      </c>
      <c r="L8" s="81" t="s">
        <v>1368</v>
      </c>
      <c r="M8" s="3" t="s">
        <v>916</v>
      </c>
      <c r="N8" s="3" t="s">
        <v>549</v>
      </c>
      <c r="O8" s="113" t="s">
        <v>1257</v>
      </c>
      <c r="P8" s="95" t="s">
        <v>1249</v>
      </c>
      <c r="Q8" s="95" t="s">
        <v>1250</v>
      </c>
      <c r="R8" s="95" t="s">
        <v>1251</v>
      </c>
      <c r="S8" s="95" t="s">
        <v>1252</v>
      </c>
      <c r="T8" s="95" t="s">
        <v>1369</v>
      </c>
      <c r="U8" s="95" t="s">
        <v>1273</v>
      </c>
      <c r="V8" s="95" t="s">
        <v>1239</v>
      </c>
      <c r="W8" s="95" t="s">
        <v>1220</v>
      </c>
      <c r="X8" s="95" t="s">
        <v>1226</v>
      </c>
      <c r="Y8" s="95" t="s">
        <v>1227</v>
      </c>
      <c r="Z8" s="95" t="s">
        <v>1228</v>
      </c>
      <c r="AA8" s="81" t="s">
        <v>840</v>
      </c>
      <c r="AB8" s="3" t="s">
        <v>840</v>
      </c>
      <c r="AC8" s="21" t="s">
        <v>838</v>
      </c>
      <c r="AD8" s="21" t="s">
        <v>1094</v>
      </c>
      <c r="AE8" s="95" t="s">
        <v>1374</v>
      </c>
    </row>
    <row r="9" spans="1:31" ht="180" customHeight="1" x14ac:dyDescent="0.25">
      <c r="A9" s="239" t="s">
        <v>86</v>
      </c>
      <c r="B9" s="239" t="s">
        <v>325</v>
      </c>
      <c r="C9" s="239" t="s">
        <v>92</v>
      </c>
      <c r="D9" s="239" t="s">
        <v>326</v>
      </c>
      <c r="E9" s="17" t="s">
        <v>93</v>
      </c>
      <c r="F9" s="17" t="s">
        <v>327</v>
      </c>
      <c r="G9" s="2" t="s">
        <v>94</v>
      </c>
      <c r="H9" s="2" t="s">
        <v>330</v>
      </c>
      <c r="I9" s="2" t="s">
        <v>329</v>
      </c>
      <c r="J9" s="22"/>
      <c r="K9" s="2" t="s">
        <v>1513</v>
      </c>
      <c r="L9" s="2" t="s">
        <v>1494</v>
      </c>
      <c r="M9" s="35" t="s">
        <v>1022</v>
      </c>
      <c r="N9" s="79" t="s">
        <v>93</v>
      </c>
      <c r="O9" s="97" t="s">
        <v>1327</v>
      </c>
      <c r="P9" s="151" t="s">
        <v>1328</v>
      </c>
      <c r="Q9" s="151" t="s">
        <v>1328</v>
      </c>
      <c r="R9" s="97"/>
      <c r="S9" s="97"/>
      <c r="T9" s="149" t="s">
        <v>1579</v>
      </c>
      <c r="U9" s="106">
        <v>0.2</v>
      </c>
      <c r="V9" s="163">
        <f>(Z9*U9)</f>
        <v>0.11111111111111112</v>
      </c>
      <c r="W9" s="97" t="s">
        <v>1469</v>
      </c>
      <c r="X9" s="97" t="s">
        <v>1470</v>
      </c>
      <c r="Y9" s="106">
        <f>5/5</f>
        <v>1</v>
      </c>
      <c r="Z9" s="106">
        <f>5/9</f>
        <v>0.55555555555555558</v>
      </c>
      <c r="AA9" s="79" t="s">
        <v>1609</v>
      </c>
      <c r="AB9" s="60" t="s">
        <v>1178</v>
      </c>
      <c r="AC9" s="57"/>
      <c r="AD9" s="57" t="s">
        <v>1186</v>
      </c>
      <c r="AE9" s="18"/>
    </row>
    <row r="10" spans="1:31" ht="240.75" customHeight="1" x14ac:dyDescent="0.25">
      <c r="A10" s="239"/>
      <c r="B10" s="239"/>
      <c r="C10" s="239"/>
      <c r="D10" s="239"/>
      <c r="E10" s="17" t="s">
        <v>95</v>
      </c>
      <c r="F10" s="17" t="s">
        <v>328</v>
      </c>
      <c r="G10" s="2" t="s">
        <v>96</v>
      </c>
      <c r="H10" s="2" t="s">
        <v>331</v>
      </c>
      <c r="I10" s="2" t="s">
        <v>332</v>
      </c>
      <c r="J10" s="22"/>
      <c r="K10" s="2" t="s">
        <v>1495</v>
      </c>
      <c r="L10" s="2" t="s">
        <v>1365</v>
      </c>
      <c r="M10" s="35" t="s">
        <v>1023</v>
      </c>
      <c r="N10" s="79" t="s">
        <v>95</v>
      </c>
      <c r="O10" s="97" t="s">
        <v>1329</v>
      </c>
      <c r="P10" s="97" t="s">
        <v>1424</v>
      </c>
      <c r="Q10" s="144" t="s">
        <v>1330</v>
      </c>
      <c r="R10" s="97" t="s">
        <v>1425</v>
      </c>
      <c r="S10" s="97" t="s">
        <v>1330</v>
      </c>
      <c r="T10" s="149" t="s">
        <v>1598</v>
      </c>
      <c r="U10" s="106">
        <v>0.3</v>
      </c>
      <c r="V10" s="163">
        <f>(Z10*U10)</f>
        <v>0.18461538461538463</v>
      </c>
      <c r="W10" s="97" t="s">
        <v>1471</v>
      </c>
      <c r="X10" s="97" t="s">
        <v>1472</v>
      </c>
      <c r="Y10" s="106">
        <f>8/8</f>
        <v>1</v>
      </c>
      <c r="Z10" s="106">
        <f>8/13</f>
        <v>0.61538461538461542</v>
      </c>
      <c r="AA10" s="79" t="s">
        <v>1609</v>
      </c>
      <c r="AB10" s="60" t="s">
        <v>1178</v>
      </c>
      <c r="AC10" s="57"/>
      <c r="AD10" s="57" t="s">
        <v>1186</v>
      </c>
      <c r="AE10" s="18"/>
    </row>
    <row r="11" spans="1:31" ht="216" x14ac:dyDescent="0.25">
      <c r="A11" s="239"/>
      <c r="B11" s="239"/>
      <c r="C11" s="17" t="s">
        <v>89</v>
      </c>
      <c r="D11" s="17" t="s">
        <v>333</v>
      </c>
      <c r="E11" s="17" t="s">
        <v>90</v>
      </c>
      <c r="F11" s="17" t="s">
        <v>334</v>
      </c>
      <c r="G11" s="2" t="s">
        <v>91</v>
      </c>
      <c r="H11" s="2" t="s">
        <v>335</v>
      </c>
      <c r="I11" s="2" t="s">
        <v>336</v>
      </c>
      <c r="J11" s="22"/>
      <c r="K11" s="2" t="s">
        <v>1523</v>
      </c>
      <c r="L11" s="2" t="s">
        <v>1366</v>
      </c>
      <c r="M11" s="35" t="s">
        <v>1024</v>
      </c>
      <c r="N11" s="79" t="s">
        <v>90</v>
      </c>
      <c r="O11" s="97" t="s">
        <v>1331</v>
      </c>
      <c r="P11" s="97" t="s">
        <v>1422</v>
      </c>
      <c r="Q11" s="144" t="s">
        <v>1332</v>
      </c>
      <c r="R11" s="97" t="s">
        <v>1423</v>
      </c>
      <c r="S11" s="97" t="s">
        <v>1332</v>
      </c>
      <c r="T11" s="149" t="s">
        <v>1586</v>
      </c>
      <c r="U11" s="106">
        <v>0.25</v>
      </c>
      <c r="V11" s="163">
        <f>Z11*U11</f>
        <v>0.11363636363636363</v>
      </c>
      <c r="W11" s="97" t="s">
        <v>1475</v>
      </c>
      <c r="X11" s="97" t="s">
        <v>1476</v>
      </c>
      <c r="Y11" s="106">
        <f>5/5</f>
        <v>1</v>
      </c>
      <c r="Z11" s="106">
        <f>5/11</f>
        <v>0.45454545454545453</v>
      </c>
      <c r="AA11" s="79" t="s">
        <v>1609</v>
      </c>
      <c r="AB11" s="35" t="s">
        <v>1187</v>
      </c>
      <c r="AC11" s="57"/>
      <c r="AD11" s="57">
        <v>42735</v>
      </c>
      <c r="AE11" s="18"/>
    </row>
    <row r="12" spans="1:31" ht="72" customHeight="1" x14ac:dyDescent="0.25">
      <c r="A12" s="239"/>
      <c r="B12" s="239"/>
      <c r="C12" s="239" t="s">
        <v>87</v>
      </c>
      <c r="D12" s="239" t="s">
        <v>339</v>
      </c>
      <c r="E12" s="239" t="s">
        <v>88</v>
      </c>
      <c r="F12" s="239" t="s">
        <v>340</v>
      </c>
      <c r="G12" s="2" t="s">
        <v>337</v>
      </c>
      <c r="H12" s="2" t="s">
        <v>341</v>
      </c>
      <c r="I12" s="2" t="s">
        <v>342</v>
      </c>
      <c r="J12" s="22"/>
      <c r="K12" s="222" t="s">
        <v>1527</v>
      </c>
      <c r="L12" s="222" t="s">
        <v>1367</v>
      </c>
      <c r="M12" s="22" t="s">
        <v>1025</v>
      </c>
      <c r="N12" s="26" t="s">
        <v>1026</v>
      </c>
      <c r="O12" s="197" t="s">
        <v>1333</v>
      </c>
      <c r="P12" s="197" t="s">
        <v>1333</v>
      </c>
      <c r="Q12" s="197" t="s">
        <v>1528</v>
      </c>
      <c r="R12" s="197"/>
      <c r="S12" s="197"/>
      <c r="T12" s="222" t="s">
        <v>1585</v>
      </c>
      <c r="U12" s="230">
        <v>0.25</v>
      </c>
      <c r="V12" s="307">
        <f>Z12*U12</f>
        <v>0.25</v>
      </c>
      <c r="W12" s="197" t="s">
        <v>1492</v>
      </c>
      <c r="X12" s="197" t="s">
        <v>1493</v>
      </c>
      <c r="Y12" s="230">
        <f>3/3</f>
        <v>1</v>
      </c>
      <c r="Z12" s="230">
        <f>6/6</f>
        <v>1</v>
      </c>
      <c r="AA12" s="197" t="s">
        <v>1609</v>
      </c>
      <c r="AB12" s="26" t="s">
        <v>847</v>
      </c>
      <c r="AC12" s="24"/>
      <c r="AD12" s="54">
        <v>2017</v>
      </c>
      <c r="AE12" s="187"/>
    </row>
    <row r="13" spans="1:31" ht="90" customHeight="1" x14ac:dyDescent="0.25">
      <c r="A13" s="239"/>
      <c r="B13" s="239"/>
      <c r="C13" s="239"/>
      <c r="D13" s="239"/>
      <c r="E13" s="239"/>
      <c r="F13" s="239"/>
      <c r="G13" s="2" t="s">
        <v>338</v>
      </c>
      <c r="H13" s="2" t="s">
        <v>341</v>
      </c>
      <c r="I13" s="2" t="s">
        <v>202</v>
      </c>
      <c r="J13" s="22"/>
      <c r="K13" s="224"/>
      <c r="L13" s="226"/>
      <c r="M13" s="22" t="s">
        <v>1027</v>
      </c>
      <c r="N13" s="22" t="s">
        <v>828</v>
      </c>
      <c r="O13" s="195"/>
      <c r="P13" s="195"/>
      <c r="Q13" s="195"/>
      <c r="R13" s="195"/>
      <c r="S13" s="195"/>
      <c r="T13" s="224"/>
      <c r="U13" s="213"/>
      <c r="V13" s="207"/>
      <c r="W13" s="195"/>
      <c r="X13" s="195"/>
      <c r="Y13" s="213"/>
      <c r="Z13" s="213"/>
      <c r="AA13" s="195"/>
      <c r="AB13" s="26" t="s">
        <v>847</v>
      </c>
      <c r="AC13" s="24"/>
      <c r="AD13" s="54">
        <v>2017</v>
      </c>
      <c r="AE13" s="187"/>
    </row>
    <row r="14" spans="1:31" ht="63" customHeight="1" x14ac:dyDescent="0.25">
      <c r="U14" s="146">
        <f>SUM(U9:U13)</f>
        <v>1</v>
      </c>
      <c r="V14" s="125">
        <f>V13+V12+V11+V10+V9</f>
        <v>0.65936285936285943</v>
      </c>
    </row>
    <row r="15" spans="1:31" x14ac:dyDescent="0.25">
      <c r="C15" s="6">
        <v>3</v>
      </c>
    </row>
    <row r="16" spans="1:31" x14ac:dyDescent="0.25">
      <c r="M16" s="5">
        <v>5</v>
      </c>
    </row>
  </sheetData>
  <autoFilter ref="A8:AD13"/>
  <mergeCells count="23">
    <mergeCell ref="L12:L13"/>
    <mergeCell ref="S12:S13"/>
    <mergeCell ref="B9:B13"/>
    <mergeCell ref="A9:A13"/>
    <mergeCell ref="C9:C10"/>
    <mergeCell ref="D9:D10"/>
    <mergeCell ref="F12:F13"/>
    <mergeCell ref="E12:E13"/>
    <mergeCell ref="D12:D13"/>
    <mergeCell ref="C12:C13"/>
    <mergeCell ref="K12:K13"/>
    <mergeCell ref="O12:O13"/>
    <mergeCell ref="P12:P13"/>
    <mergeCell ref="Q12:Q13"/>
    <mergeCell ref="R12:R13"/>
    <mergeCell ref="X12:X13"/>
    <mergeCell ref="Y12:Y13"/>
    <mergeCell ref="Z12:Z13"/>
    <mergeCell ref="AA12:AA13"/>
    <mergeCell ref="T12:T13"/>
    <mergeCell ref="U12:U13"/>
    <mergeCell ref="V12:V13"/>
    <mergeCell ref="W12:W13"/>
  </mergeCells>
  <printOptions horizontalCentered="1" verticalCentered="1"/>
  <pageMargins left="0.23622047244094491" right="0.23622047244094491" top="0.15748031496062992" bottom="0.15748031496062992" header="0.31496062992125984" footer="0.31496062992125984"/>
  <pageSetup paperSize="14"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4:G19"/>
  <sheetViews>
    <sheetView workbookViewId="0">
      <selection activeCell="A4" sqref="A4:G19"/>
    </sheetView>
  </sheetViews>
  <sheetFormatPr baseColWidth="10" defaultRowHeight="15" x14ac:dyDescent="0.25"/>
  <cols>
    <col min="1" max="1" width="25.5703125" customWidth="1"/>
    <col min="2" max="2" width="32.140625" customWidth="1"/>
    <col min="3" max="3" width="20.140625" customWidth="1"/>
    <col min="4" max="4" width="20.28515625" customWidth="1"/>
    <col min="5" max="5" width="21.28515625" customWidth="1"/>
    <col min="6" max="7" width="23.42578125" customWidth="1"/>
  </cols>
  <sheetData>
    <row r="4" spans="1:7" x14ac:dyDescent="0.25">
      <c r="A4" s="170" t="s">
        <v>1546</v>
      </c>
    </row>
    <row r="5" spans="1:7" x14ac:dyDescent="0.25">
      <c r="A5" s="170"/>
    </row>
    <row r="6" spans="1:7" x14ac:dyDescent="0.25">
      <c r="A6" s="170"/>
    </row>
    <row r="8" spans="1:7" x14ac:dyDescent="0.25">
      <c r="A8" s="174" t="s">
        <v>1524</v>
      </c>
      <c r="B8" s="174" t="s">
        <v>1544</v>
      </c>
      <c r="C8" s="174" t="s">
        <v>1221</v>
      </c>
      <c r="D8" s="174" t="s">
        <v>1543</v>
      </c>
      <c r="E8" s="174" t="s">
        <v>1525</v>
      </c>
      <c r="F8" s="174" t="s">
        <v>1526</v>
      </c>
      <c r="G8" s="174" t="s">
        <v>1547</v>
      </c>
    </row>
    <row r="9" spans="1:7" ht="135" x14ac:dyDescent="0.25">
      <c r="A9" s="169" t="s">
        <v>1550</v>
      </c>
      <c r="B9" s="169" t="s">
        <v>1629</v>
      </c>
      <c r="C9" s="169" t="s">
        <v>1549</v>
      </c>
      <c r="D9" s="173">
        <f>E16</f>
        <v>0.55062197247197253</v>
      </c>
      <c r="E9" s="169" t="s">
        <v>1542</v>
      </c>
      <c r="F9" s="169" t="s">
        <v>1545</v>
      </c>
      <c r="G9" s="171">
        <v>0.6</v>
      </c>
    </row>
    <row r="11" spans="1:7" ht="30" x14ac:dyDescent="0.25">
      <c r="A11" s="174" t="s">
        <v>1554</v>
      </c>
      <c r="B11" s="174" t="s">
        <v>1552</v>
      </c>
      <c r="C11" s="174" t="s">
        <v>1547</v>
      </c>
      <c r="D11" s="174" t="s">
        <v>1551</v>
      </c>
      <c r="E11" s="174" t="s">
        <v>1553</v>
      </c>
    </row>
    <row r="12" spans="1:7" x14ac:dyDescent="0.25">
      <c r="A12" s="176" t="s">
        <v>1548</v>
      </c>
      <c r="B12" s="175">
        <f>'TIC - Gobierno Abierto'!V37</f>
        <v>0.58578588078588079</v>
      </c>
      <c r="C12" s="175">
        <v>0.7</v>
      </c>
      <c r="D12" s="175">
        <v>0.3</v>
      </c>
      <c r="E12" s="175">
        <f>B12*D12</f>
        <v>0.17573576423576423</v>
      </c>
    </row>
    <row r="13" spans="1:7" x14ac:dyDescent="0.25">
      <c r="A13" s="177" t="s">
        <v>1253</v>
      </c>
      <c r="B13" s="175">
        <f>'TIC Servicios'!V27</f>
        <v>0.50357142857142867</v>
      </c>
      <c r="C13" s="175">
        <v>0.7</v>
      </c>
      <c r="D13" s="175">
        <v>0.3</v>
      </c>
      <c r="E13" s="175">
        <f t="shared" ref="E13:E15" si="0">B13*D13</f>
        <v>0.15107142857142861</v>
      </c>
    </row>
    <row r="14" spans="1:7" x14ac:dyDescent="0.25">
      <c r="A14" s="178" t="s">
        <v>1254</v>
      </c>
      <c r="B14" s="175">
        <f>'TIC Gestión'!W99</f>
        <v>0.45971103896103904</v>
      </c>
      <c r="C14" s="175">
        <v>0.5</v>
      </c>
      <c r="D14" s="175">
        <v>0.2</v>
      </c>
      <c r="E14" s="175">
        <f t="shared" si="0"/>
        <v>9.1942207792207811E-2</v>
      </c>
    </row>
    <row r="15" spans="1:7" x14ac:dyDescent="0.25">
      <c r="A15" s="179" t="s">
        <v>1520</v>
      </c>
      <c r="B15" s="175">
        <f>'TIC Seguridad y Privacidad'!V14</f>
        <v>0.65936285936285943</v>
      </c>
      <c r="C15" s="175">
        <v>0.5</v>
      </c>
      <c r="D15" s="175">
        <v>0.2</v>
      </c>
      <c r="E15" s="175">
        <f t="shared" si="0"/>
        <v>0.1318725718725719</v>
      </c>
    </row>
    <row r="16" spans="1:7" x14ac:dyDescent="0.25">
      <c r="A16" s="318" t="s">
        <v>1555</v>
      </c>
      <c r="B16" s="319"/>
      <c r="C16" s="319"/>
      <c r="D16" s="320"/>
      <c r="E16" s="180">
        <f>SUM(E12:E15)</f>
        <v>0.55062197247197253</v>
      </c>
    </row>
    <row r="17" spans="1:5" x14ac:dyDescent="0.25">
      <c r="E17" s="183"/>
    </row>
    <row r="18" spans="1:5" x14ac:dyDescent="0.25">
      <c r="A18" s="190" t="s">
        <v>1625</v>
      </c>
    </row>
    <row r="19" spans="1:5" ht="177.75" customHeight="1" x14ac:dyDescent="0.25">
      <c r="A19" s="191" t="s">
        <v>1628</v>
      </c>
    </row>
  </sheetData>
  <mergeCells count="1">
    <mergeCell ref="A16:D16"/>
  </mergeCells>
  <printOptions horizontalCentered="1" verticalCentered="1"/>
  <pageMargins left="0.23622047244094491" right="0.23622047244094491" top="0.15748031496062992" bottom="0.15748031496062992" header="0.31496062992125984" footer="0.31496062992125984"/>
  <pageSetup paperSize="14"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39"/>
  <sheetViews>
    <sheetView topLeftCell="B1" workbookViewId="0">
      <selection activeCell="A3" sqref="A3:I39"/>
    </sheetView>
  </sheetViews>
  <sheetFormatPr baseColWidth="10" defaultRowHeight="15" x14ac:dyDescent="0.25"/>
  <cols>
    <col min="1" max="1" width="34.5703125" customWidth="1"/>
    <col min="2" max="2" width="17.7109375" customWidth="1"/>
    <col min="3" max="3" width="19.85546875" customWidth="1"/>
    <col min="4" max="4" width="16.42578125" customWidth="1"/>
    <col min="6" max="6" width="25.5703125" customWidth="1"/>
    <col min="7" max="7" width="22.140625" customWidth="1"/>
    <col min="8" max="8" width="23.28515625" customWidth="1"/>
    <col min="9" max="9" width="24.7109375" customWidth="1"/>
  </cols>
  <sheetData>
    <row r="3" spans="1:9" x14ac:dyDescent="0.25">
      <c r="A3" t="s">
        <v>1631</v>
      </c>
    </row>
    <row r="4" spans="1:9" ht="36" x14ac:dyDescent="0.25">
      <c r="A4" s="92" t="s">
        <v>105</v>
      </c>
      <c r="B4" s="3" t="s">
        <v>259</v>
      </c>
      <c r="C4" s="92" t="s">
        <v>257</v>
      </c>
      <c r="D4" s="3" t="s">
        <v>260</v>
      </c>
      <c r="E4" s="92" t="s">
        <v>102</v>
      </c>
      <c r="F4" s="3" t="s">
        <v>261</v>
      </c>
      <c r="G4" s="3" t="s">
        <v>103</v>
      </c>
      <c r="H4" s="3" t="s">
        <v>97</v>
      </c>
      <c r="I4" s="3" t="s">
        <v>536</v>
      </c>
    </row>
    <row r="5" spans="1:9" ht="96" x14ac:dyDescent="0.25">
      <c r="A5" s="243" t="s">
        <v>28</v>
      </c>
      <c r="B5" s="243" t="s">
        <v>104</v>
      </c>
      <c r="C5" s="239" t="s">
        <v>33</v>
      </c>
      <c r="D5" s="239" t="s">
        <v>258</v>
      </c>
      <c r="E5" s="239" t="s">
        <v>34</v>
      </c>
      <c r="F5" s="239" t="s">
        <v>262</v>
      </c>
      <c r="G5" s="2" t="s">
        <v>106</v>
      </c>
      <c r="H5" s="2" t="s">
        <v>1030</v>
      </c>
      <c r="I5" s="2" t="s">
        <v>109</v>
      </c>
    </row>
    <row r="6" spans="1:9" ht="48" x14ac:dyDescent="0.25">
      <c r="A6" s="244"/>
      <c r="B6" s="243"/>
      <c r="C6" s="245"/>
      <c r="D6" s="239"/>
      <c r="E6" s="239"/>
      <c r="F6" s="239"/>
      <c r="G6" s="2" t="s">
        <v>107</v>
      </c>
      <c r="H6" s="65" t="s">
        <v>1030</v>
      </c>
      <c r="I6" s="65" t="s">
        <v>1188</v>
      </c>
    </row>
    <row r="7" spans="1:9" ht="60" x14ac:dyDescent="0.25">
      <c r="A7" s="244"/>
      <c r="B7" s="243"/>
      <c r="C7" s="245"/>
      <c r="D7" s="239"/>
      <c r="E7" s="239"/>
      <c r="F7" s="239"/>
      <c r="G7" s="2" t="s">
        <v>108</v>
      </c>
      <c r="H7" s="2" t="s">
        <v>1030</v>
      </c>
      <c r="I7" s="65" t="s">
        <v>110</v>
      </c>
    </row>
    <row r="8" spans="1:9" ht="120" x14ac:dyDescent="0.25">
      <c r="A8" s="244"/>
      <c r="B8" s="243"/>
      <c r="C8" s="245"/>
      <c r="D8" s="239"/>
      <c r="E8" s="239" t="s">
        <v>35</v>
      </c>
      <c r="F8" s="239" t="s">
        <v>263</v>
      </c>
      <c r="G8" s="2" t="s">
        <v>111</v>
      </c>
      <c r="H8" s="2" t="s">
        <v>114</v>
      </c>
      <c r="I8" s="65" t="s">
        <v>115</v>
      </c>
    </row>
    <row r="9" spans="1:9" ht="120" x14ac:dyDescent="0.25">
      <c r="A9" s="244"/>
      <c r="B9" s="243"/>
      <c r="C9" s="245"/>
      <c r="D9" s="239"/>
      <c r="E9" s="239"/>
      <c r="F9" s="239"/>
      <c r="G9" s="2" t="s">
        <v>112</v>
      </c>
      <c r="H9" s="2" t="s">
        <v>114</v>
      </c>
      <c r="I9" s="65" t="s">
        <v>116</v>
      </c>
    </row>
    <row r="10" spans="1:9" ht="96" x14ac:dyDescent="0.25">
      <c r="A10" s="244"/>
      <c r="B10" s="243"/>
      <c r="C10" s="245"/>
      <c r="D10" s="239"/>
      <c r="E10" s="239"/>
      <c r="F10" s="239"/>
      <c r="G10" s="2" t="s">
        <v>113</v>
      </c>
      <c r="H10" s="2" t="s">
        <v>114</v>
      </c>
      <c r="I10" s="2" t="s">
        <v>117</v>
      </c>
    </row>
    <row r="11" spans="1:9" ht="84" x14ac:dyDescent="0.25">
      <c r="A11" s="244"/>
      <c r="B11" s="243"/>
      <c r="C11" s="245"/>
      <c r="D11" s="239"/>
      <c r="E11" s="239" t="s">
        <v>36</v>
      </c>
      <c r="F11" s="239" t="s">
        <v>264</v>
      </c>
      <c r="G11" s="2" t="s">
        <v>118</v>
      </c>
      <c r="H11" s="2" t="s">
        <v>123</v>
      </c>
      <c r="I11" s="2" t="s">
        <v>124</v>
      </c>
    </row>
    <row r="12" spans="1:9" ht="60" x14ac:dyDescent="0.25">
      <c r="A12" s="244"/>
      <c r="B12" s="243"/>
      <c r="C12" s="245"/>
      <c r="D12" s="239"/>
      <c r="E12" s="239"/>
      <c r="F12" s="239"/>
      <c r="G12" s="2" t="s">
        <v>119</v>
      </c>
      <c r="H12" s="2" t="s">
        <v>123</v>
      </c>
      <c r="I12" s="2" t="s">
        <v>125</v>
      </c>
    </row>
    <row r="13" spans="1:9" ht="72" x14ac:dyDescent="0.25">
      <c r="A13" s="244"/>
      <c r="B13" s="243"/>
      <c r="C13" s="245"/>
      <c r="D13" s="239"/>
      <c r="E13" s="239"/>
      <c r="F13" s="239"/>
      <c r="G13" s="2" t="s">
        <v>120</v>
      </c>
      <c r="H13" s="2" t="s">
        <v>123</v>
      </c>
      <c r="I13" s="2" t="s">
        <v>126</v>
      </c>
    </row>
    <row r="14" spans="1:9" ht="48" x14ac:dyDescent="0.25">
      <c r="A14" s="244"/>
      <c r="B14" s="243"/>
      <c r="C14" s="245"/>
      <c r="D14" s="239"/>
      <c r="E14" s="239"/>
      <c r="F14" s="239"/>
      <c r="G14" s="2" t="s">
        <v>121</v>
      </c>
      <c r="H14" s="2" t="s">
        <v>123</v>
      </c>
      <c r="I14" s="2" t="s">
        <v>127</v>
      </c>
    </row>
    <row r="15" spans="1:9" ht="36" x14ac:dyDescent="0.25">
      <c r="A15" s="244"/>
      <c r="B15" s="243"/>
      <c r="C15" s="245"/>
      <c r="D15" s="239"/>
      <c r="E15" s="239"/>
      <c r="F15" s="239"/>
      <c r="G15" s="2" t="s">
        <v>122</v>
      </c>
      <c r="H15" s="2" t="s">
        <v>123</v>
      </c>
      <c r="I15" s="2" t="s">
        <v>128</v>
      </c>
    </row>
    <row r="16" spans="1:9" ht="36" x14ac:dyDescent="0.25">
      <c r="A16" s="243"/>
      <c r="B16" s="243"/>
      <c r="C16" s="239" t="s">
        <v>31</v>
      </c>
      <c r="D16" s="239" t="s">
        <v>265</v>
      </c>
      <c r="E16" s="239" t="s">
        <v>32</v>
      </c>
      <c r="F16" s="239" t="s">
        <v>266</v>
      </c>
      <c r="G16" s="50" t="s">
        <v>129</v>
      </c>
      <c r="H16" s="2" t="s">
        <v>133</v>
      </c>
      <c r="I16" s="2" t="s">
        <v>134</v>
      </c>
    </row>
    <row r="17" spans="1:9" ht="96" x14ac:dyDescent="0.25">
      <c r="A17" s="243"/>
      <c r="B17" s="243"/>
      <c r="C17" s="239"/>
      <c r="D17" s="239"/>
      <c r="E17" s="239"/>
      <c r="F17" s="239"/>
      <c r="G17" s="50" t="s">
        <v>130</v>
      </c>
      <c r="H17" s="2" t="s">
        <v>133</v>
      </c>
      <c r="I17" s="2" t="s">
        <v>135</v>
      </c>
    </row>
    <row r="18" spans="1:9" ht="72" x14ac:dyDescent="0.25">
      <c r="A18" s="243"/>
      <c r="B18" s="243"/>
      <c r="C18" s="239"/>
      <c r="D18" s="239"/>
      <c r="E18" s="239"/>
      <c r="F18" s="239"/>
      <c r="G18" s="50" t="s">
        <v>131</v>
      </c>
      <c r="H18" s="2" t="s">
        <v>133</v>
      </c>
      <c r="I18" s="2"/>
    </row>
    <row r="19" spans="1:9" ht="36" x14ac:dyDescent="0.25">
      <c r="A19" s="243"/>
      <c r="B19" s="243"/>
      <c r="C19" s="239"/>
      <c r="D19" s="239"/>
      <c r="E19" s="239"/>
      <c r="F19" s="239"/>
      <c r="G19" s="50" t="s">
        <v>132</v>
      </c>
      <c r="H19" s="2" t="s">
        <v>133</v>
      </c>
      <c r="I19" s="2" t="s">
        <v>136</v>
      </c>
    </row>
    <row r="20" spans="1:9" ht="48" x14ac:dyDescent="0.25">
      <c r="A20" s="244"/>
      <c r="B20" s="243"/>
      <c r="C20" s="239" t="s">
        <v>29</v>
      </c>
      <c r="D20" s="239" t="s">
        <v>267</v>
      </c>
      <c r="E20" s="239" t="s">
        <v>30</v>
      </c>
      <c r="F20" s="239" t="s">
        <v>268</v>
      </c>
      <c r="G20" s="2" t="s">
        <v>137</v>
      </c>
      <c r="H20" s="2" t="s">
        <v>141</v>
      </c>
      <c r="I20" s="2" t="s">
        <v>125</v>
      </c>
    </row>
    <row r="21" spans="1:9" ht="84" x14ac:dyDescent="0.25">
      <c r="A21" s="244"/>
      <c r="B21" s="243"/>
      <c r="C21" s="239"/>
      <c r="D21" s="239"/>
      <c r="E21" s="239"/>
      <c r="F21" s="239"/>
      <c r="G21" s="2" t="s">
        <v>138</v>
      </c>
      <c r="H21" s="2" t="s">
        <v>141</v>
      </c>
      <c r="I21" s="2" t="s">
        <v>142</v>
      </c>
    </row>
    <row r="22" spans="1:9" ht="60" x14ac:dyDescent="0.25">
      <c r="A22" s="244"/>
      <c r="B22" s="243"/>
      <c r="C22" s="239"/>
      <c r="D22" s="239"/>
      <c r="E22" s="239"/>
      <c r="F22" s="239"/>
      <c r="G22" s="2" t="s">
        <v>139</v>
      </c>
      <c r="H22" s="2" t="s">
        <v>141</v>
      </c>
      <c r="I22" s="2" t="s">
        <v>143</v>
      </c>
    </row>
    <row r="23" spans="1:9" ht="120" x14ac:dyDescent="0.25">
      <c r="A23" s="244"/>
      <c r="B23" s="243"/>
      <c r="C23" s="239"/>
      <c r="D23" s="239"/>
      <c r="E23" s="239"/>
      <c r="F23" s="239"/>
      <c r="G23" s="2" t="s">
        <v>140</v>
      </c>
      <c r="H23" s="2" t="s">
        <v>141</v>
      </c>
      <c r="I23" s="2" t="s">
        <v>144</v>
      </c>
    </row>
    <row r="24" spans="1:9" ht="96" x14ac:dyDescent="0.25">
      <c r="A24" s="244"/>
      <c r="B24" s="243"/>
      <c r="C24" s="239"/>
      <c r="D24" s="239"/>
      <c r="E24" s="239" t="s">
        <v>145</v>
      </c>
      <c r="F24" s="239" t="s">
        <v>269</v>
      </c>
      <c r="G24" s="2" t="s">
        <v>146</v>
      </c>
      <c r="H24" s="2" t="s">
        <v>141</v>
      </c>
      <c r="I24" s="2" t="s">
        <v>149</v>
      </c>
    </row>
    <row r="25" spans="1:9" ht="60" x14ac:dyDescent="0.25">
      <c r="A25" s="244"/>
      <c r="B25" s="243"/>
      <c r="C25" s="239"/>
      <c r="D25" s="239"/>
      <c r="E25" s="239"/>
      <c r="F25" s="239"/>
      <c r="G25" s="2" t="s">
        <v>147</v>
      </c>
      <c r="H25" s="2" t="s">
        <v>141</v>
      </c>
      <c r="I25" s="2" t="s">
        <v>148</v>
      </c>
    </row>
    <row r="26" spans="1:9" ht="84" x14ac:dyDescent="0.25">
      <c r="A26" s="244"/>
      <c r="B26" s="243"/>
      <c r="C26" s="239"/>
      <c r="D26" s="239"/>
      <c r="E26" s="239" t="s">
        <v>270</v>
      </c>
      <c r="F26" s="239" t="s">
        <v>271</v>
      </c>
      <c r="G26" s="2" t="s">
        <v>150</v>
      </c>
      <c r="H26" s="246" t="s">
        <v>141</v>
      </c>
      <c r="I26" s="2" t="s">
        <v>152</v>
      </c>
    </row>
    <row r="27" spans="1:9" ht="120" x14ac:dyDescent="0.25">
      <c r="A27" s="244"/>
      <c r="B27" s="243"/>
      <c r="C27" s="239"/>
      <c r="D27" s="239"/>
      <c r="E27" s="239"/>
      <c r="F27" s="239"/>
      <c r="G27" s="2" t="s">
        <v>151</v>
      </c>
      <c r="H27" s="246"/>
      <c r="I27" s="2" t="s">
        <v>148</v>
      </c>
    </row>
    <row r="29" spans="1:9" x14ac:dyDescent="0.25">
      <c r="A29" t="s">
        <v>1253</v>
      </c>
    </row>
    <row r="30" spans="1:9" ht="36" x14ac:dyDescent="0.25">
      <c r="A30" s="92" t="s">
        <v>105</v>
      </c>
      <c r="B30" s="3" t="s">
        <v>259</v>
      </c>
      <c r="C30" s="92" t="s">
        <v>257</v>
      </c>
      <c r="D30" s="3" t="s">
        <v>260</v>
      </c>
      <c r="E30" s="92" t="s">
        <v>102</v>
      </c>
      <c r="F30" s="3" t="s">
        <v>261</v>
      </c>
      <c r="G30" s="3" t="s">
        <v>103</v>
      </c>
      <c r="H30" s="3" t="s">
        <v>97</v>
      </c>
      <c r="I30" s="3" t="s">
        <v>536</v>
      </c>
    </row>
    <row r="34" spans="1:9" x14ac:dyDescent="0.25">
      <c r="A34" t="s">
        <v>1254</v>
      </c>
    </row>
    <row r="35" spans="1:9" ht="36" x14ac:dyDescent="0.25">
      <c r="A35" s="92" t="s">
        <v>105</v>
      </c>
      <c r="B35" s="3" t="s">
        <v>259</v>
      </c>
      <c r="C35" s="92" t="s">
        <v>257</v>
      </c>
      <c r="D35" s="3" t="s">
        <v>260</v>
      </c>
      <c r="E35" s="92" t="s">
        <v>102</v>
      </c>
      <c r="F35" s="3" t="s">
        <v>261</v>
      </c>
      <c r="G35" s="3" t="s">
        <v>103</v>
      </c>
      <c r="H35" s="3" t="s">
        <v>97</v>
      </c>
      <c r="I35" s="3" t="s">
        <v>536</v>
      </c>
    </row>
    <row r="38" spans="1:9" x14ac:dyDescent="0.25">
      <c r="A38" t="s">
        <v>1255</v>
      </c>
    </row>
    <row r="39" spans="1:9" ht="36" x14ac:dyDescent="0.25">
      <c r="A39" s="92" t="s">
        <v>105</v>
      </c>
      <c r="B39" s="3" t="s">
        <v>259</v>
      </c>
      <c r="C39" s="92" t="s">
        <v>257</v>
      </c>
      <c r="D39" s="3" t="s">
        <v>260</v>
      </c>
      <c r="E39" s="92" t="s">
        <v>102</v>
      </c>
      <c r="F39" s="3" t="s">
        <v>261</v>
      </c>
      <c r="G39" s="3" t="s">
        <v>103</v>
      </c>
      <c r="H39" s="3" t="s">
        <v>97</v>
      </c>
      <c r="I39" s="3" t="s">
        <v>536</v>
      </c>
    </row>
  </sheetData>
  <mergeCells count="23">
    <mergeCell ref="F26:F27"/>
    <mergeCell ref="H26:H27"/>
    <mergeCell ref="C16:C19"/>
    <mergeCell ref="D16:D19"/>
    <mergeCell ref="E16:E19"/>
    <mergeCell ref="F16:F19"/>
    <mergeCell ref="C20:C27"/>
    <mergeCell ref="D20:D27"/>
    <mergeCell ref="E20:E23"/>
    <mergeCell ref="F20:F23"/>
    <mergeCell ref="E24:E25"/>
    <mergeCell ref="F24:F25"/>
    <mergeCell ref="A5:A27"/>
    <mergeCell ref="B5:B27"/>
    <mergeCell ref="C5:C15"/>
    <mergeCell ref="D5:D15"/>
    <mergeCell ref="E5:E7"/>
    <mergeCell ref="E26:E27"/>
    <mergeCell ref="F5:F7"/>
    <mergeCell ref="E8:E10"/>
    <mergeCell ref="F8:F10"/>
    <mergeCell ref="E11:E15"/>
    <mergeCell ref="F11:F15"/>
  </mergeCells>
  <printOptions horizontalCentered="1" verticalCentered="1"/>
  <pageMargins left="0.23622047244094491" right="0.23622047244094491" top="0.15748031496062992" bottom="0.15748031496062992" header="0.31496062992125984" footer="0.31496062992125984"/>
  <pageSetup paperSize="14" scale="80" orientation="landscape"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236"/>
  <sheetViews>
    <sheetView workbookViewId="0">
      <pane ySplit="2" topLeftCell="A3" activePane="bottomLeft" state="frozen"/>
      <selection pane="bottomLeft" sqref="A1:F19"/>
    </sheetView>
  </sheetViews>
  <sheetFormatPr baseColWidth="10" defaultRowHeight="12.75" x14ac:dyDescent="0.25"/>
  <cols>
    <col min="1" max="1" width="9.42578125" style="13" customWidth="1"/>
    <col min="2" max="2" width="15.140625" style="10" customWidth="1"/>
    <col min="3" max="3" width="13.85546875" style="10" customWidth="1"/>
    <col min="4" max="4" width="61.28515625" style="10" customWidth="1"/>
    <col min="5" max="5" width="27" style="10" customWidth="1"/>
    <col min="6" max="6" width="50" style="10" customWidth="1"/>
    <col min="7" max="7" width="25.140625" style="11" customWidth="1"/>
    <col min="8" max="16384" width="11.42578125" style="11"/>
  </cols>
  <sheetData>
    <row r="1" spans="1:7" x14ac:dyDescent="0.25">
      <c r="A1" s="8" t="s">
        <v>344</v>
      </c>
      <c r="B1" s="9"/>
      <c r="C1" s="9"/>
    </row>
    <row r="2" spans="1:7" x14ac:dyDescent="0.25">
      <c r="A2" s="12" t="s">
        <v>345</v>
      </c>
      <c r="B2" s="12" t="s">
        <v>346</v>
      </c>
      <c r="C2" s="12" t="s">
        <v>347</v>
      </c>
      <c r="D2" s="12" t="s">
        <v>105</v>
      </c>
      <c r="E2" s="12" t="s">
        <v>549</v>
      </c>
      <c r="F2" s="12" t="s">
        <v>550</v>
      </c>
    </row>
    <row r="3" spans="1:7" ht="63.75" hidden="1" x14ac:dyDescent="0.25">
      <c r="A3" s="13" t="s">
        <v>127</v>
      </c>
      <c r="B3" s="10" t="s">
        <v>66</v>
      </c>
      <c r="C3" s="10" t="s">
        <v>353</v>
      </c>
      <c r="D3" s="10" t="s">
        <v>383</v>
      </c>
      <c r="E3" s="10" t="s">
        <v>548</v>
      </c>
      <c r="F3" s="10" t="s">
        <v>551</v>
      </c>
      <c r="G3" s="11" t="s">
        <v>1194</v>
      </c>
    </row>
    <row r="4" spans="1:7" ht="63.75" hidden="1" x14ac:dyDescent="0.25">
      <c r="A4" s="13" t="s">
        <v>384</v>
      </c>
      <c r="B4" s="10" t="s">
        <v>66</v>
      </c>
      <c r="C4" s="10" t="s">
        <v>353</v>
      </c>
      <c r="D4" s="10" t="s">
        <v>385</v>
      </c>
      <c r="E4" s="10" t="s">
        <v>1202</v>
      </c>
      <c r="F4" s="10" t="s">
        <v>552</v>
      </c>
    </row>
    <row r="5" spans="1:7" ht="51" hidden="1" x14ac:dyDescent="0.25">
      <c r="A5" s="13" t="s">
        <v>426</v>
      </c>
      <c r="B5" s="10" t="s">
        <v>66</v>
      </c>
      <c r="C5" s="10" t="s">
        <v>353</v>
      </c>
      <c r="D5" s="10" t="s">
        <v>427</v>
      </c>
      <c r="E5" s="10" t="s">
        <v>553</v>
      </c>
      <c r="F5" s="10" t="s">
        <v>554</v>
      </c>
    </row>
    <row r="6" spans="1:7" ht="102" hidden="1" x14ac:dyDescent="0.25">
      <c r="A6" s="13" t="s">
        <v>495</v>
      </c>
      <c r="B6" s="10" t="s">
        <v>66</v>
      </c>
      <c r="C6" s="10" t="s">
        <v>353</v>
      </c>
      <c r="D6" s="10" t="s">
        <v>496</v>
      </c>
      <c r="E6" s="10" t="s">
        <v>555</v>
      </c>
      <c r="F6" s="10" t="s">
        <v>556</v>
      </c>
    </row>
    <row r="7" spans="1:7" ht="140.25" hidden="1" x14ac:dyDescent="0.25">
      <c r="A7" s="13" t="s">
        <v>479</v>
      </c>
      <c r="B7" s="10" t="s">
        <v>66</v>
      </c>
      <c r="C7" s="10" t="s">
        <v>353</v>
      </c>
      <c r="D7" s="10" t="s">
        <v>480</v>
      </c>
      <c r="E7" s="10" t="s">
        <v>557</v>
      </c>
      <c r="F7" s="10" t="s">
        <v>558</v>
      </c>
    </row>
    <row r="8" spans="1:7" ht="140.25" hidden="1" x14ac:dyDescent="0.25">
      <c r="A8" s="13" t="s">
        <v>514</v>
      </c>
      <c r="B8" s="10" t="s">
        <v>352</v>
      </c>
      <c r="C8" s="10" t="s">
        <v>353</v>
      </c>
      <c r="D8" s="10" t="s">
        <v>515</v>
      </c>
      <c r="E8" s="10" t="s">
        <v>861</v>
      </c>
      <c r="F8" s="10" t="s">
        <v>559</v>
      </c>
    </row>
    <row r="9" spans="1:7" ht="140.25" hidden="1" x14ac:dyDescent="0.25">
      <c r="A9" s="66" t="s">
        <v>351</v>
      </c>
      <c r="B9" s="67" t="s">
        <v>352</v>
      </c>
      <c r="C9" s="67" t="s">
        <v>353</v>
      </c>
      <c r="D9" s="67" t="s">
        <v>354</v>
      </c>
      <c r="E9" s="67" t="s">
        <v>560</v>
      </c>
      <c r="F9" s="68" t="s">
        <v>561</v>
      </c>
    </row>
    <row r="10" spans="1:7" ht="114.75" hidden="1" x14ac:dyDescent="0.25">
      <c r="A10" s="13" t="s">
        <v>386</v>
      </c>
      <c r="B10" s="10" t="s">
        <v>387</v>
      </c>
      <c r="C10" s="10" t="s">
        <v>353</v>
      </c>
      <c r="D10" s="10" t="s">
        <v>388</v>
      </c>
      <c r="E10" s="10" t="s">
        <v>562</v>
      </c>
      <c r="F10" s="10" t="s">
        <v>563</v>
      </c>
    </row>
    <row r="11" spans="1:7" ht="191.25" hidden="1" x14ac:dyDescent="0.25">
      <c r="A11" s="13" t="s">
        <v>516</v>
      </c>
      <c r="B11" s="10" t="s">
        <v>387</v>
      </c>
      <c r="C11" s="10" t="s">
        <v>353</v>
      </c>
      <c r="D11" s="321" t="s">
        <v>517</v>
      </c>
      <c r="E11" s="10" t="s">
        <v>596</v>
      </c>
      <c r="F11" s="10" t="s">
        <v>564</v>
      </c>
    </row>
    <row r="12" spans="1:7" ht="25.5" hidden="1" x14ac:dyDescent="0.25">
      <c r="A12" s="13" t="s">
        <v>516</v>
      </c>
      <c r="B12" s="10" t="s">
        <v>387</v>
      </c>
      <c r="C12" s="10" t="s">
        <v>353</v>
      </c>
      <c r="D12" s="321"/>
      <c r="E12" s="10" t="s">
        <v>595</v>
      </c>
      <c r="F12" s="10" t="s">
        <v>595</v>
      </c>
    </row>
    <row r="13" spans="1:7" ht="216.75" hidden="1" x14ac:dyDescent="0.25">
      <c r="A13" s="13" t="s">
        <v>518</v>
      </c>
      <c r="B13" s="10" t="s">
        <v>387</v>
      </c>
      <c r="C13" s="10" t="s">
        <v>353</v>
      </c>
      <c r="D13" s="10" t="s">
        <v>519</v>
      </c>
      <c r="E13" s="10" t="s">
        <v>565</v>
      </c>
      <c r="F13" s="10" t="s">
        <v>566</v>
      </c>
    </row>
    <row r="14" spans="1:7" ht="63.75" hidden="1" x14ac:dyDescent="0.25">
      <c r="A14" s="13" t="s">
        <v>520</v>
      </c>
      <c r="B14" s="10" t="s">
        <v>387</v>
      </c>
      <c r="C14" s="10" t="s">
        <v>353</v>
      </c>
      <c r="D14" s="10" t="s">
        <v>521</v>
      </c>
      <c r="E14" s="10" t="s">
        <v>567</v>
      </c>
      <c r="F14" s="10" t="s">
        <v>568</v>
      </c>
    </row>
    <row r="15" spans="1:7" ht="204" hidden="1" x14ac:dyDescent="0.25">
      <c r="A15" s="13" t="s">
        <v>189</v>
      </c>
      <c r="B15" s="10" t="s">
        <v>491</v>
      </c>
      <c r="C15" s="10" t="s">
        <v>353</v>
      </c>
      <c r="D15" s="322" t="s">
        <v>522</v>
      </c>
      <c r="E15" s="10" t="s">
        <v>569</v>
      </c>
      <c r="F15" s="10" t="s">
        <v>570</v>
      </c>
    </row>
    <row r="16" spans="1:7" ht="51" hidden="1" x14ac:dyDescent="0.25">
      <c r="A16" s="13" t="s">
        <v>189</v>
      </c>
      <c r="B16" s="10" t="s">
        <v>491</v>
      </c>
      <c r="C16" s="10" t="s">
        <v>353</v>
      </c>
      <c r="D16" s="322"/>
      <c r="E16" s="10" t="s">
        <v>571</v>
      </c>
      <c r="F16" s="10" t="s">
        <v>572</v>
      </c>
    </row>
    <row r="17" spans="1:6" ht="114.75" hidden="1" x14ac:dyDescent="0.25">
      <c r="A17" s="13" t="s">
        <v>189</v>
      </c>
      <c r="B17" s="10" t="s">
        <v>491</v>
      </c>
      <c r="C17" s="10" t="s">
        <v>353</v>
      </c>
      <c r="D17" s="322"/>
      <c r="E17" s="10" t="s">
        <v>573</v>
      </c>
      <c r="F17" s="10" t="s">
        <v>574</v>
      </c>
    </row>
    <row r="18" spans="1:6" ht="38.25" x14ac:dyDescent="0.25">
      <c r="A18" s="13" t="s">
        <v>190</v>
      </c>
      <c r="B18" s="10" t="s">
        <v>491</v>
      </c>
      <c r="C18" s="10" t="s">
        <v>353</v>
      </c>
      <c r="D18" s="322" t="s">
        <v>492</v>
      </c>
      <c r="E18" s="10" t="s">
        <v>575</v>
      </c>
      <c r="F18" s="10" t="s">
        <v>576</v>
      </c>
    </row>
    <row r="19" spans="1:6" ht="153" x14ac:dyDescent="0.25">
      <c r="A19" s="13" t="s">
        <v>190</v>
      </c>
      <c r="B19" s="10" t="s">
        <v>491</v>
      </c>
      <c r="C19" s="10" t="s">
        <v>353</v>
      </c>
      <c r="D19" s="322"/>
      <c r="E19" s="10" t="s">
        <v>577</v>
      </c>
      <c r="F19" s="10" t="s">
        <v>578</v>
      </c>
    </row>
    <row r="20" spans="1:6" ht="153" hidden="1" x14ac:dyDescent="0.25">
      <c r="A20" s="13" t="s">
        <v>527</v>
      </c>
      <c r="B20" s="10" t="s">
        <v>390</v>
      </c>
      <c r="C20" s="10" t="s">
        <v>368</v>
      </c>
      <c r="D20" s="322" t="s">
        <v>528</v>
      </c>
      <c r="E20" s="10" t="s">
        <v>579</v>
      </c>
      <c r="F20" s="10" t="s">
        <v>580</v>
      </c>
    </row>
    <row r="21" spans="1:6" ht="191.25" hidden="1" x14ac:dyDescent="0.25">
      <c r="A21" s="13" t="s">
        <v>527</v>
      </c>
      <c r="B21" s="10" t="s">
        <v>390</v>
      </c>
      <c r="C21" s="10" t="s">
        <v>368</v>
      </c>
      <c r="D21" s="322"/>
      <c r="E21" s="10" t="s">
        <v>581</v>
      </c>
      <c r="F21" s="10" t="s">
        <v>584</v>
      </c>
    </row>
    <row r="22" spans="1:6" ht="102" hidden="1" x14ac:dyDescent="0.25">
      <c r="A22" s="13" t="s">
        <v>527</v>
      </c>
      <c r="B22" s="10" t="s">
        <v>390</v>
      </c>
      <c r="C22" s="10" t="s">
        <v>368</v>
      </c>
      <c r="D22" s="322"/>
      <c r="E22" s="10" t="s">
        <v>582</v>
      </c>
      <c r="F22" s="10" t="s">
        <v>585</v>
      </c>
    </row>
    <row r="23" spans="1:6" ht="114.75" hidden="1" x14ac:dyDescent="0.25">
      <c r="A23" s="13" t="s">
        <v>527</v>
      </c>
      <c r="B23" s="10" t="s">
        <v>390</v>
      </c>
      <c r="C23" s="10" t="s">
        <v>368</v>
      </c>
      <c r="D23" s="322"/>
      <c r="E23" s="10" t="s">
        <v>583</v>
      </c>
      <c r="F23" s="10" t="s">
        <v>586</v>
      </c>
    </row>
    <row r="24" spans="1:6" ht="102" hidden="1" x14ac:dyDescent="0.25">
      <c r="A24" s="13" t="s">
        <v>389</v>
      </c>
      <c r="B24" s="10" t="s">
        <v>390</v>
      </c>
      <c r="C24" s="10" t="s">
        <v>368</v>
      </c>
      <c r="D24" s="10" t="s">
        <v>391</v>
      </c>
      <c r="E24" s="10" t="s">
        <v>587</v>
      </c>
      <c r="F24" s="10" t="s">
        <v>588</v>
      </c>
    </row>
    <row r="25" spans="1:6" ht="102" hidden="1" x14ac:dyDescent="0.25">
      <c r="A25" s="13" t="s">
        <v>529</v>
      </c>
      <c r="B25" s="10" t="s">
        <v>390</v>
      </c>
      <c r="C25" s="10" t="s">
        <v>368</v>
      </c>
      <c r="D25" s="10" t="s">
        <v>530</v>
      </c>
      <c r="E25" s="10" t="s">
        <v>589</v>
      </c>
      <c r="F25" s="10" t="s">
        <v>590</v>
      </c>
    </row>
    <row r="26" spans="1:6" ht="89.25" hidden="1" x14ac:dyDescent="0.25">
      <c r="A26" s="13" t="s">
        <v>531</v>
      </c>
      <c r="B26" s="10" t="s">
        <v>367</v>
      </c>
      <c r="C26" s="10" t="s">
        <v>368</v>
      </c>
      <c r="D26" s="322" t="s">
        <v>532</v>
      </c>
      <c r="E26" s="10" t="s">
        <v>591</v>
      </c>
      <c r="F26" s="10" t="s">
        <v>592</v>
      </c>
    </row>
    <row r="27" spans="1:6" ht="127.5" hidden="1" x14ac:dyDescent="0.25">
      <c r="A27" s="13" t="s">
        <v>531</v>
      </c>
      <c r="B27" s="10" t="s">
        <v>367</v>
      </c>
      <c r="C27" s="10" t="s">
        <v>368</v>
      </c>
      <c r="D27" s="322"/>
      <c r="E27" s="10" t="s">
        <v>593</v>
      </c>
      <c r="F27" s="10" t="s">
        <v>594</v>
      </c>
    </row>
    <row r="28" spans="1:6" ht="63.75" hidden="1" x14ac:dyDescent="0.25">
      <c r="A28" s="13" t="s">
        <v>366</v>
      </c>
      <c r="B28" s="10" t="s">
        <v>367</v>
      </c>
      <c r="C28" s="10" t="s">
        <v>368</v>
      </c>
      <c r="D28" s="322" t="s">
        <v>369</v>
      </c>
      <c r="E28" s="10" t="s">
        <v>597</v>
      </c>
      <c r="F28" s="75" t="s">
        <v>1200</v>
      </c>
    </row>
    <row r="29" spans="1:6" ht="63.75" hidden="1" x14ac:dyDescent="0.25">
      <c r="A29" s="13" t="s">
        <v>366</v>
      </c>
      <c r="B29" s="10" t="s">
        <v>367</v>
      </c>
      <c r="C29" s="10" t="s">
        <v>368</v>
      </c>
      <c r="D29" s="322"/>
      <c r="E29" s="10" t="s">
        <v>598</v>
      </c>
      <c r="F29" s="75" t="s">
        <v>1200</v>
      </c>
    </row>
    <row r="30" spans="1:6" ht="63.75" hidden="1" x14ac:dyDescent="0.25">
      <c r="A30" s="13" t="s">
        <v>366</v>
      </c>
      <c r="B30" s="10" t="s">
        <v>367</v>
      </c>
      <c r="C30" s="10" t="s">
        <v>368</v>
      </c>
      <c r="D30" s="322"/>
      <c r="E30" s="10" t="s">
        <v>599</v>
      </c>
      <c r="F30" s="75" t="s">
        <v>1200</v>
      </c>
    </row>
    <row r="31" spans="1:6" ht="51" hidden="1" x14ac:dyDescent="0.25">
      <c r="A31" s="13" t="s">
        <v>436</v>
      </c>
      <c r="B31" s="10" t="s">
        <v>367</v>
      </c>
      <c r="C31" s="10" t="s">
        <v>368</v>
      </c>
      <c r="D31" s="10" t="s">
        <v>437</v>
      </c>
      <c r="E31" s="10" t="s">
        <v>600</v>
      </c>
      <c r="F31" s="10" t="s">
        <v>601</v>
      </c>
    </row>
    <row r="32" spans="1:6" ht="114.75" hidden="1" customHeight="1" x14ac:dyDescent="0.25">
      <c r="A32" s="13" t="s">
        <v>428</v>
      </c>
      <c r="B32" s="10" t="s">
        <v>367</v>
      </c>
      <c r="C32" s="10" t="s">
        <v>368</v>
      </c>
      <c r="D32" s="322" t="s">
        <v>429</v>
      </c>
      <c r="E32" s="10" t="s">
        <v>602</v>
      </c>
      <c r="F32" s="10" t="s">
        <v>603</v>
      </c>
    </row>
    <row r="33" spans="1:6" ht="51" hidden="1" x14ac:dyDescent="0.25">
      <c r="A33" s="13" t="s">
        <v>428</v>
      </c>
      <c r="B33" s="10" t="s">
        <v>367</v>
      </c>
      <c r="C33" s="10" t="s">
        <v>368</v>
      </c>
      <c r="D33" s="322"/>
      <c r="E33" s="10" t="s">
        <v>604</v>
      </c>
      <c r="F33" s="10" t="s">
        <v>605</v>
      </c>
    </row>
    <row r="34" spans="1:6" ht="191.25" hidden="1" x14ac:dyDescent="0.25">
      <c r="A34" s="13" t="s">
        <v>430</v>
      </c>
      <c r="B34" s="10" t="s">
        <v>367</v>
      </c>
      <c r="C34" s="10" t="s">
        <v>368</v>
      </c>
      <c r="D34" s="10" t="s">
        <v>431</v>
      </c>
      <c r="E34" s="10" t="s">
        <v>565</v>
      </c>
      <c r="F34" s="10" t="s">
        <v>606</v>
      </c>
    </row>
    <row r="35" spans="1:6" ht="76.5" hidden="1" customHeight="1" x14ac:dyDescent="0.25">
      <c r="A35" s="13" t="s">
        <v>438</v>
      </c>
      <c r="B35" s="10" t="s">
        <v>83</v>
      </c>
      <c r="C35" s="10" t="s">
        <v>368</v>
      </c>
      <c r="D35" s="322" t="s">
        <v>439</v>
      </c>
      <c r="E35" s="10" t="s">
        <v>607</v>
      </c>
      <c r="F35" s="10" t="s">
        <v>608</v>
      </c>
    </row>
    <row r="36" spans="1:6" ht="89.25" hidden="1" x14ac:dyDescent="0.25">
      <c r="A36" s="13" t="s">
        <v>438</v>
      </c>
      <c r="B36" s="10" t="s">
        <v>83</v>
      </c>
      <c r="C36" s="10" t="s">
        <v>368</v>
      </c>
      <c r="D36" s="322"/>
      <c r="E36" s="10" t="s">
        <v>609</v>
      </c>
      <c r="F36" s="10" t="s">
        <v>610</v>
      </c>
    </row>
    <row r="37" spans="1:6" ht="178.5" hidden="1" x14ac:dyDescent="0.25">
      <c r="A37" s="13" t="s">
        <v>370</v>
      </c>
      <c r="B37" s="10" t="s">
        <v>83</v>
      </c>
      <c r="C37" s="10" t="s">
        <v>368</v>
      </c>
      <c r="D37" s="322" t="s">
        <v>371</v>
      </c>
      <c r="E37" s="10" t="s">
        <v>596</v>
      </c>
      <c r="F37" s="70" t="s">
        <v>611</v>
      </c>
    </row>
    <row r="38" spans="1:6" ht="178.5" hidden="1" x14ac:dyDescent="0.25">
      <c r="A38" s="13" t="s">
        <v>370</v>
      </c>
      <c r="B38" s="10" t="s">
        <v>83</v>
      </c>
      <c r="C38" s="10" t="s">
        <v>368</v>
      </c>
      <c r="D38" s="322"/>
      <c r="E38" s="10" t="s">
        <v>595</v>
      </c>
      <c r="F38" s="70" t="s">
        <v>611</v>
      </c>
    </row>
    <row r="39" spans="1:6" ht="51" hidden="1" customHeight="1" x14ac:dyDescent="0.25">
      <c r="A39" s="13" t="s">
        <v>533</v>
      </c>
      <c r="B39" s="10" t="s">
        <v>83</v>
      </c>
      <c r="C39" s="10" t="s">
        <v>368</v>
      </c>
      <c r="D39" s="322"/>
      <c r="E39" s="10" t="s">
        <v>575</v>
      </c>
      <c r="F39" s="10" t="s">
        <v>576</v>
      </c>
    </row>
    <row r="40" spans="1:6" ht="153" hidden="1" x14ac:dyDescent="0.25">
      <c r="A40" s="13" t="s">
        <v>533</v>
      </c>
      <c r="B40" s="10" t="s">
        <v>83</v>
      </c>
      <c r="C40" s="10" t="s">
        <v>368</v>
      </c>
      <c r="D40" s="322"/>
      <c r="E40" s="10" t="s">
        <v>577</v>
      </c>
      <c r="F40" s="10" t="s">
        <v>578</v>
      </c>
    </row>
    <row r="41" spans="1:6" ht="178.5" hidden="1" x14ac:dyDescent="0.25">
      <c r="A41" s="13" t="s">
        <v>534</v>
      </c>
      <c r="B41" s="10" t="s">
        <v>85</v>
      </c>
      <c r="C41" s="10" t="s">
        <v>368</v>
      </c>
      <c r="D41" s="322" t="s">
        <v>535</v>
      </c>
      <c r="E41" s="10" t="s">
        <v>569</v>
      </c>
      <c r="F41" s="10" t="s">
        <v>613</v>
      </c>
    </row>
    <row r="42" spans="1:6" ht="51" hidden="1" x14ac:dyDescent="0.25">
      <c r="A42" s="13" t="s">
        <v>534</v>
      </c>
      <c r="B42" s="10" t="s">
        <v>85</v>
      </c>
      <c r="C42" s="10" t="s">
        <v>368</v>
      </c>
      <c r="D42" s="322"/>
      <c r="E42" s="10" t="s">
        <v>612</v>
      </c>
      <c r="F42" s="10" t="s">
        <v>572</v>
      </c>
    </row>
    <row r="43" spans="1:6" ht="114.75" hidden="1" x14ac:dyDescent="0.25">
      <c r="A43" s="13" t="s">
        <v>534</v>
      </c>
      <c r="B43" s="10" t="s">
        <v>85</v>
      </c>
      <c r="C43" s="10" t="s">
        <v>368</v>
      </c>
      <c r="D43" s="322"/>
      <c r="E43" s="10" t="s">
        <v>614</v>
      </c>
      <c r="F43" s="10" t="s">
        <v>574</v>
      </c>
    </row>
    <row r="44" spans="1:6" ht="178.5" hidden="1" x14ac:dyDescent="0.25">
      <c r="A44" s="13" t="s">
        <v>392</v>
      </c>
      <c r="B44" s="10" t="s">
        <v>85</v>
      </c>
      <c r="C44" s="10" t="s">
        <v>368</v>
      </c>
      <c r="D44" s="10" t="s">
        <v>393</v>
      </c>
      <c r="E44" s="10" t="s">
        <v>615</v>
      </c>
      <c r="F44" s="10" t="s">
        <v>611</v>
      </c>
    </row>
    <row r="45" spans="1:6" ht="178.5" hidden="1" x14ac:dyDescent="0.25">
      <c r="A45" s="13" t="s">
        <v>616</v>
      </c>
      <c r="B45" s="10" t="s">
        <v>85</v>
      </c>
      <c r="C45" s="10" t="s">
        <v>368</v>
      </c>
      <c r="D45" s="10" t="s">
        <v>617</v>
      </c>
      <c r="E45" s="10" t="s">
        <v>618</v>
      </c>
      <c r="F45" s="10" t="s">
        <v>611</v>
      </c>
    </row>
    <row r="46" spans="1:6" ht="51" hidden="1" x14ac:dyDescent="0.25">
      <c r="A46" s="13" t="s">
        <v>440</v>
      </c>
      <c r="B46" s="10" t="s">
        <v>85</v>
      </c>
      <c r="C46" s="10" t="s">
        <v>368</v>
      </c>
      <c r="D46" s="10" t="s">
        <v>441</v>
      </c>
      <c r="E46" s="10" t="s">
        <v>619</v>
      </c>
      <c r="F46" s="10" t="s">
        <v>620</v>
      </c>
    </row>
    <row r="47" spans="1:6" ht="51" hidden="1" x14ac:dyDescent="0.25">
      <c r="A47" s="13" t="s">
        <v>481</v>
      </c>
      <c r="B47" s="10" t="s">
        <v>404</v>
      </c>
      <c r="C47" s="10" t="s">
        <v>72</v>
      </c>
      <c r="D47" s="322" t="s">
        <v>482</v>
      </c>
      <c r="E47" s="10" t="s">
        <v>621</v>
      </c>
      <c r="F47" s="10" t="s">
        <v>622</v>
      </c>
    </row>
    <row r="48" spans="1:6" ht="165.75" hidden="1" x14ac:dyDescent="0.25">
      <c r="A48" s="13" t="s">
        <v>481</v>
      </c>
      <c r="B48" s="10" t="s">
        <v>404</v>
      </c>
      <c r="C48" s="10" t="s">
        <v>72</v>
      </c>
      <c r="D48" s="322"/>
      <c r="E48" s="10" t="s">
        <v>623</v>
      </c>
      <c r="F48" s="10" t="s">
        <v>625</v>
      </c>
    </row>
    <row r="49" spans="1:6" ht="153" hidden="1" x14ac:dyDescent="0.25">
      <c r="A49" s="13" t="s">
        <v>481</v>
      </c>
      <c r="B49" s="10" t="s">
        <v>404</v>
      </c>
      <c r="C49" s="10" t="s">
        <v>72</v>
      </c>
      <c r="D49" s="322"/>
      <c r="E49" s="10" t="s">
        <v>624</v>
      </c>
      <c r="F49" s="10" t="s">
        <v>626</v>
      </c>
    </row>
    <row r="50" spans="1:6" ht="51" hidden="1" x14ac:dyDescent="0.25">
      <c r="A50" s="13" t="s">
        <v>408</v>
      </c>
      <c r="B50" s="10" t="s">
        <v>404</v>
      </c>
      <c r="C50" s="10" t="s">
        <v>72</v>
      </c>
      <c r="D50" s="322" t="s">
        <v>409</v>
      </c>
      <c r="E50" s="11" t="s">
        <v>627</v>
      </c>
      <c r="F50" s="159" t="s">
        <v>627</v>
      </c>
    </row>
    <row r="51" spans="1:6" ht="127.5" hidden="1" x14ac:dyDescent="0.25">
      <c r="A51" s="13" t="s">
        <v>408</v>
      </c>
      <c r="B51" s="10" t="s">
        <v>404</v>
      </c>
      <c r="C51" s="10" t="s">
        <v>72</v>
      </c>
      <c r="D51" s="322"/>
      <c r="E51" s="11" t="s">
        <v>628</v>
      </c>
      <c r="F51" s="158" t="s">
        <v>629</v>
      </c>
    </row>
    <row r="52" spans="1:6" ht="372" hidden="1" x14ac:dyDescent="0.25">
      <c r="A52" s="13" t="s">
        <v>403</v>
      </c>
      <c r="B52" s="10" t="s">
        <v>404</v>
      </c>
      <c r="C52" s="10" t="s">
        <v>72</v>
      </c>
      <c r="D52" s="322" t="s">
        <v>405</v>
      </c>
      <c r="E52" s="10" t="s">
        <v>630</v>
      </c>
      <c r="F52" s="1" t="s">
        <v>633</v>
      </c>
    </row>
    <row r="53" spans="1:6" ht="168" hidden="1" x14ac:dyDescent="0.25">
      <c r="A53" s="13" t="s">
        <v>403</v>
      </c>
      <c r="B53" s="10" t="s">
        <v>404</v>
      </c>
      <c r="C53" s="10" t="s">
        <v>72</v>
      </c>
      <c r="D53" s="322"/>
      <c r="E53" s="10" t="s">
        <v>631</v>
      </c>
      <c r="F53" s="1" t="s">
        <v>634</v>
      </c>
    </row>
    <row r="54" spans="1:6" ht="408.95" hidden="1" customHeight="1" x14ac:dyDescent="0.25">
      <c r="A54" s="13" t="s">
        <v>403</v>
      </c>
      <c r="B54" s="10" t="s">
        <v>404</v>
      </c>
      <c r="C54" s="10" t="s">
        <v>72</v>
      </c>
      <c r="D54" s="322"/>
      <c r="E54" s="10" t="s">
        <v>637</v>
      </c>
      <c r="F54" s="1" t="s">
        <v>635</v>
      </c>
    </row>
    <row r="55" spans="1:6" ht="408.95" hidden="1" customHeight="1" x14ac:dyDescent="0.25">
      <c r="A55" s="13" t="s">
        <v>403</v>
      </c>
      <c r="B55" s="10" t="s">
        <v>404</v>
      </c>
      <c r="C55" s="10" t="s">
        <v>72</v>
      </c>
      <c r="D55" s="322"/>
      <c r="E55" s="10" t="s">
        <v>632</v>
      </c>
      <c r="F55" s="1" t="s">
        <v>636</v>
      </c>
    </row>
    <row r="56" spans="1:6" ht="63.75" hidden="1" x14ac:dyDescent="0.25">
      <c r="A56" s="13" t="s">
        <v>411</v>
      </c>
      <c r="B56" s="10" t="s">
        <v>404</v>
      </c>
      <c r="C56" s="10" t="s">
        <v>72</v>
      </c>
      <c r="D56" s="10" t="s">
        <v>412</v>
      </c>
      <c r="E56" s="10" t="s">
        <v>638</v>
      </c>
      <c r="F56" s="10" t="s">
        <v>639</v>
      </c>
    </row>
    <row r="57" spans="1:6" ht="216.75" hidden="1" x14ac:dyDescent="0.25">
      <c r="A57" s="13" t="s">
        <v>523</v>
      </c>
      <c r="B57" s="10" t="s">
        <v>404</v>
      </c>
      <c r="C57" s="10" t="s">
        <v>72</v>
      </c>
      <c r="D57" s="322" t="s">
        <v>524</v>
      </c>
      <c r="E57" s="10" t="s">
        <v>640</v>
      </c>
      <c r="F57" s="10" t="s">
        <v>641</v>
      </c>
    </row>
    <row r="58" spans="1:6" ht="127.5" hidden="1" x14ac:dyDescent="0.25">
      <c r="A58" s="13" t="s">
        <v>523</v>
      </c>
      <c r="B58" s="10" t="s">
        <v>404</v>
      </c>
      <c r="C58" s="10" t="s">
        <v>72</v>
      </c>
      <c r="D58" s="322"/>
      <c r="E58" s="10" t="s">
        <v>642</v>
      </c>
      <c r="F58" s="10" t="s">
        <v>643</v>
      </c>
    </row>
    <row r="59" spans="1:6" ht="153" hidden="1" x14ac:dyDescent="0.25">
      <c r="A59" s="13" t="s">
        <v>413</v>
      </c>
      <c r="B59" s="10" t="s">
        <v>398</v>
      </c>
      <c r="C59" s="10" t="s">
        <v>72</v>
      </c>
      <c r="D59" s="10" t="s">
        <v>414</v>
      </c>
      <c r="E59" s="10" t="s">
        <v>644</v>
      </c>
      <c r="F59" s="10" t="s">
        <v>645</v>
      </c>
    </row>
    <row r="60" spans="1:6" ht="114.75" hidden="1" x14ac:dyDescent="0.25">
      <c r="A60" s="13" t="s">
        <v>406</v>
      </c>
      <c r="B60" s="10" t="s">
        <v>398</v>
      </c>
      <c r="C60" s="10" t="s">
        <v>72</v>
      </c>
      <c r="D60" s="10" t="s">
        <v>407</v>
      </c>
      <c r="E60" s="10" t="s">
        <v>646</v>
      </c>
      <c r="F60" s="10" t="s">
        <v>647</v>
      </c>
    </row>
    <row r="61" spans="1:6" ht="153" hidden="1" x14ac:dyDescent="0.25">
      <c r="A61" s="13" t="s">
        <v>525</v>
      </c>
      <c r="B61" s="10" t="s">
        <v>398</v>
      </c>
      <c r="C61" s="10" t="s">
        <v>72</v>
      </c>
      <c r="D61" s="10" t="s">
        <v>526</v>
      </c>
      <c r="E61" s="10" t="s">
        <v>644</v>
      </c>
      <c r="F61" s="10" t="s">
        <v>645</v>
      </c>
    </row>
    <row r="62" spans="1:6" ht="63.75" hidden="1" x14ac:dyDescent="0.25">
      <c r="A62" s="66" t="s">
        <v>397</v>
      </c>
      <c r="B62" s="67" t="s">
        <v>398</v>
      </c>
      <c r="C62" s="67" t="s">
        <v>72</v>
      </c>
      <c r="D62" s="67" t="s">
        <v>399</v>
      </c>
      <c r="E62" s="67" t="s">
        <v>648</v>
      </c>
      <c r="F62" s="70" t="s">
        <v>649</v>
      </c>
    </row>
    <row r="63" spans="1:6" ht="63.75" hidden="1" x14ac:dyDescent="0.25">
      <c r="A63" s="66" t="s">
        <v>394</v>
      </c>
      <c r="B63" s="67" t="s">
        <v>395</v>
      </c>
      <c r="C63" s="67" t="s">
        <v>72</v>
      </c>
      <c r="D63" s="67" t="s">
        <v>396</v>
      </c>
      <c r="E63" s="67" t="s">
        <v>648</v>
      </c>
      <c r="F63" s="71" t="s">
        <v>649</v>
      </c>
    </row>
    <row r="64" spans="1:6" ht="63.75" hidden="1" x14ac:dyDescent="0.25">
      <c r="A64" s="13" t="s">
        <v>483</v>
      </c>
      <c r="B64" s="10" t="s">
        <v>395</v>
      </c>
      <c r="C64" s="10" t="s">
        <v>72</v>
      </c>
      <c r="D64" s="10" t="s">
        <v>484</v>
      </c>
      <c r="E64" s="10" t="s">
        <v>650</v>
      </c>
      <c r="F64" s="10" t="s">
        <v>650</v>
      </c>
    </row>
    <row r="65" spans="1:7" ht="63.75" hidden="1" x14ac:dyDescent="0.25">
      <c r="A65" s="13" t="s">
        <v>463</v>
      </c>
      <c r="B65" s="10" t="s">
        <v>395</v>
      </c>
      <c r="C65" s="10" t="s">
        <v>72</v>
      </c>
      <c r="D65" s="322" t="s">
        <v>464</v>
      </c>
      <c r="E65" s="10" t="s">
        <v>651</v>
      </c>
      <c r="F65" s="10" t="s">
        <v>652</v>
      </c>
    </row>
    <row r="66" spans="1:7" ht="63.75" hidden="1" x14ac:dyDescent="0.25">
      <c r="A66" s="13" t="s">
        <v>463</v>
      </c>
      <c r="B66" s="10" t="s">
        <v>395</v>
      </c>
      <c r="C66" s="10" t="s">
        <v>72</v>
      </c>
      <c r="D66" s="322"/>
      <c r="E66" s="10" t="s">
        <v>653</v>
      </c>
      <c r="F66" s="10" t="s">
        <v>654</v>
      </c>
    </row>
    <row r="67" spans="1:7" ht="76.5" hidden="1" x14ac:dyDescent="0.25">
      <c r="A67" s="13" t="s">
        <v>216</v>
      </c>
      <c r="B67" s="10" t="s">
        <v>349</v>
      </c>
      <c r="C67" s="10" t="s">
        <v>72</v>
      </c>
      <c r="D67" s="10" t="s">
        <v>410</v>
      </c>
      <c r="E67" s="10" t="s">
        <v>655</v>
      </c>
      <c r="F67" s="72" t="s">
        <v>656</v>
      </c>
      <c r="G67" s="11" t="s">
        <v>1198</v>
      </c>
    </row>
    <row r="68" spans="1:7" ht="63.75" hidden="1" x14ac:dyDescent="0.25">
      <c r="A68" s="66" t="s">
        <v>148</v>
      </c>
      <c r="B68" s="67" t="s">
        <v>349</v>
      </c>
      <c r="C68" s="67" t="s">
        <v>72</v>
      </c>
      <c r="D68" s="323" t="s">
        <v>350</v>
      </c>
      <c r="E68" s="67" t="s">
        <v>657</v>
      </c>
      <c r="F68" s="70" t="s">
        <v>658</v>
      </c>
    </row>
    <row r="69" spans="1:7" ht="89.25" hidden="1" x14ac:dyDescent="0.25">
      <c r="A69" s="66" t="s">
        <v>148</v>
      </c>
      <c r="B69" s="67" t="s">
        <v>349</v>
      </c>
      <c r="C69" s="67" t="s">
        <v>72</v>
      </c>
      <c r="D69" s="323"/>
      <c r="E69" s="67" t="s">
        <v>659</v>
      </c>
      <c r="F69" s="69" t="s">
        <v>660</v>
      </c>
      <c r="G69" s="11" t="s">
        <v>1191</v>
      </c>
    </row>
    <row r="70" spans="1:7" ht="204" hidden="1" x14ac:dyDescent="0.25">
      <c r="A70" s="13" t="s">
        <v>485</v>
      </c>
      <c r="B70" s="10" t="s">
        <v>349</v>
      </c>
      <c r="C70" s="10" t="s">
        <v>72</v>
      </c>
      <c r="D70" s="322" t="s">
        <v>486</v>
      </c>
      <c r="E70" s="10" t="s">
        <v>661</v>
      </c>
      <c r="F70" s="10" t="s">
        <v>663</v>
      </c>
    </row>
    <row r="71" spans="1:7" ht="63.75" hidden="1" x14ac:dyDescent="0.25">
      <c r="A71" s="13" t="s">
        <v>485</v>
      </c>
      <c r="B71" s="10" t="s">
        <v>349</v>
      </c>
      <c r="C71" s="10" t="s">
        <v>72</v>
      </c>
      <c r="D71" s="322"/>
      <c r="E71" s="10" t="s">
        <v>662</v>
      </c>
      <c r="F71" s="10" t="s">
        <v>664</v>
      </c>
    </row>
    <row r="72" spans="1:7" ht="89.25" hidden="1" x14ac:dyDescent="0.25">
      <c r="A72" s="13" t="s">
        <v>442</v>
      </c>
      <c r="B72" s="10" t="s">
        <v>443</v>
      </c>
      <c r="C72" s="10" t="s">
        <v>45</v>
      </c>
      <c r="D72" s="322" t="s">
        <v>444</v>
      </c>
      <c r="E72" s="10" t="s">
        <v>665</v>
      </c>
      <c r="F72" s="10" t="s">
        <v>666</v>
      </c>
    </row>
    <row r="73" spans="1:7" ht="114.75" hidden="1" x14ac:dyDescent="0.25">
      <c r="A73" s="13" t="s">
        <v>442</v>
      </c>
      <c r="B73" s="10" t="s">
        <v>443</v>
      </c>
      <c r="C73" s="10" t="s">
        <v>45</v>
      </c>
      <c r="D73" s="322"/>
      <c r="E73" s="10" t="s">
        <v>667</v>
      </c>
      <c r="F73" s="10" t="s">
        <v>668</v>
      </c>
    </row>
    <row r="74" spans="1:7" ht="76.5" hidden="1" x14ac:dyDescent="0.25">
      <c r="A74" s="13" t="s">
        <v>442</v>
      </c>
      <c r="B74" s="10" t="s">
        <v>443</v>
      </c>
      <c r="C74" s="10" t="s">
        <v>45</v>
      </c>
      <c r="D74" s="322"/>
      <c r="E74" s="10" t="s">
        <v>589</v>
      </c>
      <c r="F74" s="10" t="s">
        <v>669</v>
      </c>
    </row>
    <row r="75" spans="1:7" ht="140.25" hidden="1" x14ac:dyDescent="0.25">
      <c r="A75" s="13" t="s">
        <v>442</v>
      </c>
      <c r="B75" s="10" t="s">
        <v>443</v>
      </c>
      <c r="C75" s="10" t="s">
        <v>45</v>
      </c>
      <c r="D75" s="322"/>
      <c r="E75" s="10" t="s">
        <v>670</v>
      </c>
      <c r="F75" s="10" t="s">
        <v>671</v>
      </c>
    </row>
    <row r="76" spans="1:7" ht="51" hidden="1" x14ac:dyDescent="0.25">
      <c r="A76" s="13" t="s">
        <v>442</v>
      </c>
      <c r="B76" s="10" t="s">
        <v>443</v>
      </c>
      <c r="C76" s="10" t="s">
        <v>45</v>
      </c>
      <c r="D76" s="322"/>
      <c r="E76" s="10" t="s">
        <v>672</v>
      </c>
      <c r="F76" s="10" t="s">
        <v>672</v>
      </c>
    </row>
    <row r="77" spans="1:7" ht="51" hidden="1" x14ac:dyDescent="0.25">
      <c r="A77" s="13" t="s">
        <v>442</v>
      </c>
      <c r="B77" s="10" t="s">
        <v>443</v>
      </c>
      <c r="C77" s="10" t="s">
        <v>45</v>
      </c>
      <c r="D77" s="322"/>
      <c r="E77" s="10" t="s">
        <v>673</v>
      </c>
      <c r="F77" s="10" t="s">
        <v>673</v>
      </c>
    </row>
    <row r="78" spans="1:7" ht="51" hidden="1" x14ac:dyDescent="0.25">
      <c r="A78" s="13" t="s">
        <v>442</v>
      </c>
      <c r="B78" s="10" t="s">
        <v>443</v>
      </c>
      <c r="C78" s="10" t="s">
        <v>45</v>
      </c>
      <c r="D78" s="322"/>
      <c r="E78" s="10" t="s">
        <v>674</v>
      </c>
      <c r="F78" s="10" t="s">
        <v>674</v>
      </c>
    </row>
    <row r="79" spans="1:7" ht="51" hidden="1" x14ac:dyDescent="0.25">
      <c r="A79" s="13" t="s">
        <v>442</v>
      </c>
      <c r="B79" s="10" t="s">
        <v>443</v>
      </c>
      <c r="C79" s="10" t="s">
        <v>45</v>
      </c>
      <c r="D79" s="322"/>
      <c r="E79" s="10" t="s">
        <v>675</v>
      </c>
      <c r="F79" s="10" t="s">
        <v>675</v>
      </c>
    </row>
    <row r="80" spans="1:7" ht="51" hidden="1" x14ac:dyDescent="0.25">
      <c r="A80" s="13" t="s">
        <v>442</v>
      </c>
      <c r="B80" s="10" t="s">
        <v>443</v>
      </c>
      <c r="C80" s="10" t="s">
        <v>45</v>
      </c>
      <c r="D80" s="322"/>
      <c r="E80" s="10" t="s">
        <v>676</v>
      </c>
      <c r="F80" s="10" t="s">
        <v>676</v>
      </c>
    </row>
    <row r="81" spans="1:6" ht="51" hidden="1" x14ac:dyDescent="0.25">
      <c r="A81" s="13" t="s">
        <v>442</v>
      </c>
      <c r="B81" s="10" t="s">
        <v>443</v>
      </c>
      <c r="C81" s="10" t="s">
        <v>45</v>
      </c>
      <c r="D81" s="322"/>
      <c r="E81" s="10" t="s">
        <v>677</v>
      </c>
      <c r="F81" s="10" t="s">
        <v>677</v>
      </c>
    </row>
    <row r="82" spans="1:6" ht="51" hidden="1" x14ac:dyDescent="0.25">
      <c r="A82" s="13" t="s">
        <v>442</v>
      </c>
      <c r="B82" s="10" t="s">
        <v>443</v>
      </c>
      <c r="C82" s="10" t="s">
        <v>45</v>
      </c>
      <c r="D82" s="322"/>
      <c r="E82" s="10" t="s">
        <v>678</v>
      </c>
      <c r="F82" s="10" t="s">
        <v>678</v>
      </c>
    </row>
    <row r="83" spans="1:6" ht="51" hidden="1" x14ac:dyDescent="0.25">
      <c r="A83" s="13" t="s">
        <v>445</v>
      </c>
      <c r="B83" s="10" t="s">
        <v>443</v>
      </c>
      <c r="C83" s="10" t="s">
        <v>45</v>
      </c>
      <c r="D83" s="321" t="s">
        <v>446</v>
      </c>
      <c r="E83" s="10" t="s">
        <v>681</v>
      </c>
      <c r="F83" s="10" t="s">
        <v>680</v>
      </c>
    </row>
    <row r="84" spans="1:6" ht="369.75" hidden="1" x14ac:dyDescent="0.25">
      <c r="A84" s="13" t="s">
        <v>445</v>
      </c>
      <c r="B84" s="10" t="s">
        <v>443</v>
      </c>
      <c r="C84" s="10" t="s">
        <v>45</v>
      </c>
      <c r="D84" s="321"/>
      <c r="E84" s="10" t="s">
        <v>679</v>
      </c>
      <c r="F84" s="10" t="s">
        <v>682</v>
      </c>
    </row>
    <row r="85" spans="1:6" ht="51" hidden="1" x14ac:dyDescent="0.25">
      <c r="A85" s="13" t="s">
        <v>447</v>
      </c>
      <c r="B85" s="10" t="s">
        <v>443</v>
      </c>
      <c r="C85" s="10" t="s">
        <v>45</v>
      </c>
      <c r="D85" s="321" t="s">
        <v>448</v>
      </c>
      <c r="E85" s="10" t="s">
        <v>683</v>
      </c>
      <c r="F85" s="10" t="s">
        <v>683</v>
      </c>
    </row>
    <row r="86" spans="1:6" ht="76.5" hidden="1" x14ac:dyDescent="0.25">
      <c r="A86" s="13" t="s">
        <v>447</v>
      </c>
      <c r="B86" s="10" t="s">
        <v>443</v>
      </c>
      <c r="C86" s="10" t="s">
        <v>45</v>
      </c>
      <c r="D86" s="321"/>
      <c r="E86" s="10" t="s">
        <v>684</v>
      </c>
      <c r="F86" s="10" t="s">
        <v>691</v>
      </c>
    </row>
    <row r="87" spans="1:6" ht="51" hidden="1" x14ac:dyDescent="0.25">
      <c r="A87" s="13" t="s">
        <v>447</v>
      </c>
      <c r="B87" s="10" t="s">
        <v>443</v>
      </c>
      <c r="C87" s="10" t="s">
        <v>45</v>
      </c>
      <c r="D87" s="321"/>
      <c r="E87" s="10" t="s">
        <v>685</v>
      </c>
      <c r="F87" s="10" t="s">
        <v>692</v>
      </c>
    </row>
    <row r="88" spans="1:6" ht="51" hidden="1" x14ac:dyDescent="0.25">
      <c r="A88" s="13" t="s">
        <v>447</v>
      </c>
      <c r="B88" s="10" t="s">
        <v>443</v>
      </c>
      <c r="C88" s="10" t="s">
        <v>45</v>
      </c>
      <c r="D88" s="321"/>
      <c r="E88" s="10" t="s">
        <v>686</v>
      </c>
      <c r="F88" s="10" t="s">
        <v>686</v>
      </c>
    </row>
    <row r="89" spans="1:6" ht="51" hidden="1" x14ac:dyDescent="0.25">
      <c r="A89" s="13" t="s">
        <v>447</v>
      </c>
      <c r="B89" s="10" t="s">
        <v>443</v>
      </c>
      <c r="C89" s="10" t="s">
        <v>45</v>
      </c>
      <c r="D89" s="321"/>
      <c r="E89" s="10" t="s">
        <v>687</v>
      </c>
      <c r="F89" s="10" t="s">
        <v>687</v>
      </c>
    </row>
    <row r="90" spans="1:6" ht="51" hidden="1" x14ac:dyDescent="0.25">
      <c r="A90" s="13" t="s">
        <v>447</v>
      </c>
      <c r="B90" s="10" t="s">
        <v>443</v>
      </c>
      <c r="C90" s="10" t="s">
        <v>45</v>
      </c>
      <c r="D90" s="321"/>
      <c r="E90" s="10" t="s">
        <v>688</v>
      </c>
      <c r="F90" s="10" t="s">
        <v>693</v>
      </c>
    </row>
    <row r="91" spans="1:6" ht="89.25" hidden="1" x14ac:dyDescent="0.25">
      <c r="A91" s="13" t="s">
        <v>447</v>
      </c>
      <c r="B91" s="10" t="s">
        <v>443</v>
      </c>
      <c r="C91" s="10" t="s">
        <v>45</v>
      </c>
      <c r="D91" s="321"/>
      <c r="E91" s="10" t="s">
        <v>689</v>
      </c>
      <c r="F91" s="10" t="s">
        <v>694</v>
      </c>
    </row>
    <row r="92" spans="1:6" ht="51" hidden="1" x14ac:dyDescent="0.25">
      <c r="A92" s="13" t="s">
        <v>447</v>
      </c>
      <c r="B92" s="10" t="s">
        <v>443</v>
      </c>
      <c r="C92" s="10" t="s">
        <v>45</v>
      </c>
      <c r="D92" s="321"/>
      <c r="E92" s="10" t="s">
        <v>690</v>
      </c>
      <c r="F92" s="10" t="s">
        <v>695</v>
      </c>
    </row>
    <row r="93" spans="1:6" ht="306" hidden="1" x14ac:dyDescent="0.25">
      <c r="A93" s="13" t="s">
        <v>449</v>
      </c>
      <c r="B93" s="10" t="s">
        <v>443</v>
      </c>
      <c r="C93" s="10" t="s">
        <v>45</v>
      </c>
      <c r="D93" s="322" t="s">
        <v>450</v>
      </c>
      <c r="E93" s="10" t="s">
        <v>696</v>
      </c>
      <c r="F93" s="10" t="s">
        <v>697</v>
      </c>
    </row>
    <row r="94" spans="1:6" ht="51" hidden="1" x14ac:dyDescent="0.25">
      <c r="A94" s="13" t="s">
        <v>449</v>
      </c>
      <c r="B94" s="10" t="s">
        <v>443</v>
      </c>
      <c r="C94" s="10" t="s">
        <v>45</v>
      </c>
      <c r="D94" s="322"/>
      <c r="E94" s="10" t="s">
        <v>698</v>
      </c>
      <c r="F94" s="10" t="s">
        <v>698</v>
      </c>
    </row>
    <row r="95" spans="1:6" ht="51" hidden="1" x14ac:dyDescent="0.25">
      <c r="A95" s="13" t="s">
        <v>449</v>
      </c>
      <c r="B95" s="10" t="s">
        <v>443</v>
      </c>
      <c r="C95" s="10" t="s">
        <v>45</v>
      </c>
      <c r="D95" s="322"/>
      <c r="E95" s="10" t="s">
        <v>699</v>
      </c>
      <c r="F95" s="10" t="s">
        <v>709</v>
      </c>
    </row>
    <row r="96" spans="1:6" ht="51" hidden="1" x14ac:dyDescent="0.25">
      <c r="A96" s="13" t="s">
        <v>449</v>
      </c>
      <c r="B96" s="10" t="s">
        <v>443</v>
      </c>
      <c r="C96" s="10" t="s">
        <v>45</v>
      </c>
      <c r="D96" s="322"/>
      <c r="E96" s="10" t="s">
        <v>700</v>
      </c>
      <c r="F96" s="10" t="s">
        <v>710</v>
      </c>
    </row>
    <row r="97" spans="1:7" ht="51" hidden="1" x14ac:dyDescent="0.25">
      <c r="A97" s="13" t="s">
        <v>449</v>
      </c>
      <c r="B97" s="10" t="s">
        <v>443</v>
      </c>
      <c r="C97" s="10" t="s">
        <v>45</v>
      </c>
      <c r="D97" s="322"/>
      <c r="E97" s="10" t="s">
        <v>701</v>
      </c>
      <c r="F97" s="10" t="s">
        <v>711</v>
      </c>
    </row>
    <row r="98" spans="1:7" ht="51" hidden="1" x14ac:dyDescent="0.25">
      <c r="A98" s="13" t="s">
        <v>449</v>
      </c>
      <c r="B98" s="10" t="s">
        <v>443</v>
      </c>
      <c r="C98" s="10" t="s">
        <v>45</v>
      </c>
      <c r="D98" s="322"/>
      <c r="E98" s="10" t="s">
        <v>702</v>
      </c>
      <c r="F98" s="10" t="s">
        <v>712</v>
      </c>
    </row>
    <row r="99" spans="1:7" ht="51" hidden="1" x14ac:dyDescent="0.25">
      <c r="A99" s="13" t="s">
        <v>449</v>
      </c>
      <c r="B99" s="10" t="s">
        <v>443</v>
      </c>
      <c r="C99" s="10" t="s">
        <v>45</v>
      </c>
      <c r="D99" s="322"/>
      <c r="E99" s="10" t="s">
        <v>683</v>
      </c>
      <c r="F99" s="10" t="s">
        <v>713</v>
      </c>
    </row>
    <row r="100" spans="1:7" ht="51" hidden="1" x14ac:dyDescent="0.25">
      <c r="A100" s="13" t="s">
        <v>449</v>
      </c>
      <c r="B100" s="10" t="s">
        <v>443</v>
      </c>
      <c r="C100" s="10" t="s">
        <v>45</v>
      </c>
      <c r="D100" s="322"/>
      <c r="E100" s="10" t="s">
        <v>703</v>
      </c>
      <c r="F100" s="10" t="s">
        <v>714</v>
      </c>
    </row>
    <row r="101" spans="1:7" ht="51" hidden="1" x14ac:dyDescent="0.25">
      <c r="A101" s="13" t="s">
        <v>449</v>
      </c>
      <c r="B101" s="10" t="s">
        <v>443</v>
      </c>
      <c r="C101" s="10" t="s">
        <v>45</v>
      </c>
      <c r="D101" s="322"/>
      <c r="E101" s="10" t="s">
        <v>704</v>
      </c>
      <c r="F101" s="10" t="s">
        <v>715</v>
      </c>
    </row>
    <row r="102" spans="1:7" ht="51" hidden="1" x14ac:dyDescent="0.25">
      <c r="A102" s="13" t="s">
        <v>449</v>
      </c>
      <c r="B102" s="10" t="s">
        <v>443</v>
      </c>
      <c r="C102" s="10" t="s">
        <v>45</v>
      </c>
      <c r="D102" s="322"/>
      <c r="E102" s="10" t="s">
        <v>705</v>
      </c>
      <c r="F102" s="10" t="s">
        <v>716</v>
      </c>
    </row>
    <row r="103" spans="1:7" ht="114.75" hidden="1" x14ac:dyDescent="0.25">
      <c r="A103" s="13" t="s">
        <v>449</v>
      </c>
      <c r="B103" s="10" t="s">
        <v>443</v>
      </c>
      <c r="C103" s="10" t="s">
        <v>45</v>
      </c>
      <c r="D103" s="322"/>
      <c r="E103" s="10" t="s">
        <v>685</v>
      </c>
      <c r="F103" s="10" t="s">
        <v>717</v>
      </c>
    </row>
    <row r="104" spans="1:7" ht="63.75" hidden="1" x14ac:dyDescent="0.25">
      <c r="A104" s="13" t="s">
        <v>449</v>
      </c>
      <c r="B104" s="10" t="s">
        <v>443</v>
      </c>
      <c r="C104" s="10" t="s">
        <v>45</v>
      </c>
      <c r="D104" s="322"/>
      <c r="E104" s="10" t="s">
        <v>706</v>
      </c>
      <c r="F104" s="10" t="s">
        <v>718</v>
      </c>
    </row>
    <row r="105" spans="1:7" ht="114.75" hidden="1" x14ac:dyDescent="0.25">
      <c r="A105" s="13" t="s">
        <v>449</v>
      </c>
      <c r="B105" s="10" t="s">
        <v>443</v>
      </c>
      <c r="C105" s="10" t="s">
        <v>45</v>
      </c>
      <c r="D105" s="322"/>
      <c r="E105" s="10" t="s">
        <v>707</v>
      </c>
      <c r="F105" s="10" t="s">
        <v>719</v>
      </c>
    </row>
    <row r="106" spans="1:7" ht="51" hidden="1" x14ac:dyDescent="0.25">
      <c r="A106" s="13" t="s">
        <v>449</v>
      </c>
      <c r="B106" s="10" t="s">
        <v>443</v>
      </c>
      <c r="C106" s="10" t="s">
        <v>45</v>
      </c>
      <c r="D106" s="322"/>
      <c r="E106" s="10" t="s">
        <v>708</v>
      </c>
      <c r="F106" s="10" t="s">
        <v>720</v>
      </c>
    </row>
    <row r="107" spans="1:7" ht="191.25" hidden="1" x14ac:dyDescent="0.25">
      <c r="A107" s="13" t="s">
        <v>222</v>
      </c>
      <c r="B107" s="10" t="s">
        <v>443</v>
      </c>
      <c r="C107" s="10" t="s">
        <v>45</v>
      </c>
      <c r="D107" s="10" t="s">
        <v>451</v>
      </c>
      <c r="E107" s="10" t="s">
        <v>937</v>
      </c>
      <c r="F107" s="74" t="s">
        <v>721</v>
      </c>
      <c r="G107" s="11" t="s">
        <v>1196</v>
      </c>
    </row>
    <row r="108" spans="1:7" ht="51" hidden="1" x14ac:dyDescent="0.25">
      <c r="A108" s="11" t="s">
        <v>223</v>
      </c>
      <c r="B108" s="10" t="s">
        <v>443</v>
      </c>
      <c r="C108" s="10" t="s">
        <v>45</v>
      </c>
      <c r="D108" s="321" t="s">
        <v>452</v>
      </c>
      <c r="E108" s="10" t="s">
        <v>939</v>
      </c>
      <c r="F108" s="10" t="s">
        <v>940</v>
      </c>
    </row>
    <row r="109" spans="1:7" ht="51" hidden="1" x14ac:dyDescent="0.25">
      <c r="A109" s="11" t="s">
        <v>223</v>
      </c>
      <c r="B109" s="10" t="s">
        <v>443</v>
      </c>
      <c r="C109" s="10" t="s">
        <v>45</v>
      </c>
      <c r="D109" s="321"/>
      <c r="E109" s="10" t="s">
        <v>941</v>
      </c>
      <c r="F109" s="10" t="s">
        <v>942</v>
      </c>
    </row>
    <row r="110" spans="1:7" ht="127.5" hidden="1" x14ac:dyDescent="0.25">
      <c r="A110" s="13" t="s">
        <v>415</v>
      </c>
      <c r="B110" s="10" t="s">
        <v>401</v>
      </c>
      <c r="C110" s="10" t="s">
        <v>45</v>
      </c>
      <c r="D110" s="321" t="s">
        <v>416</v>
      </c>
      <c r="E110" s="10" t="s">
        <v>722</v>
      </c>
      <c r="F110" s="10" t="s">
        <v>723</v>
      </c>
    </row>
    <row r="111" spans="1:7" ht="38.25" hidden="1" x14ac:dyDescent="0.25">
      <c r="A111" s="13" t="s">
        <v>415</v>
      </c>
      <c r="B111" s="10" t="s">
        <v>401</v>
      </c>
      <c r="C111" s="10" t="s">
        <v>45</v>
      </c>
      <c r="D111" s="321"/>
      <c r="E111" s="10" t="s">
        <v>724</v>
      </c>
      <c r="F111" s="10" t="s">
        <v>725</v>
      </c>
    </row>
    <row r="112" spans="1:7" ht="63.75" hidden="1" x14ac:dyDescent="0.25">
      <c r="A112" s="13" t="s">
        <v>415</v>
      </c>
      <c r="B112" s="10" t="s">
        <v>401</v>
      </c>
      <c r="C112" s="10" t="s">
        <v>45</v>
      </c>
      <c r="D112" s="321"/>
      <c r="E112" s="10" t="s">
        <v>945</v>
      </c>
      <c r="F112" s="10" t="s">
        <v>726</v>
      </c>
    </row>
    <row r="113" spans="1:7" ht="51" hidden="1" x14ac:dyDescent="0.25">
      <c r="A113" s="13" t="s">
        <v>400</v>
      </c>
      <c r="B113" s="10" t="s">
        <v>401</v>
      </c>
      <c r="C113" s="10" t="s">
        <v>45</v>
      </c>
      <c r="D113" s="324" t="s">
        <v>402</v>
      </c>
      <c r="E113" s="67" t="s">
        <v>727</v>
      </c>
      <c r="F113" s="72" t="s">
        <v>728</v>
      </c>
      <c r="G113" s="11" t="s">
        <v>1197</v>
      </c>
    </row>
    <row r="114" spans="1:7" ht="76.5" hidden="1" x14ac:dyDescent="0.25">
      <c r="A114" s="13" t="s">
        <v>400</v>
      </c>
      <c r="B114" s="10" t="s">
        <v>401</v>
      </c>
      <c r="C114" s="10" t="s">
        <v>45</v>
      </c>
      <c r="D114" s="324"/>
      <c r="E114" s="67" t="s">
        <v>729</v>
      </c>
      <c r="F114" s="68" t="s">
        <v>730</v>
      </c>
    </row>
    <row r="115" spans="1:7" ht="63.75" hidden="1" customHeight="1" x14ac:dyDescent="0.25">
      <c r="A115" s="13" t="s">
        <v>417</v>
      </c>
      <c r="B115" s="10" t="s">
        <v>401</v>
      </c>
      <c r="C115" s="10" t="s">
        <v>45</v>
      </c>
      <c r="D115" s="321" t="s">
        <v>418</v>
      </c>
      <c r="E115" s="10" t="s">
        <v>731</v>
      </c>
      <c r="F115" s="10" t="s">
        <v>733</v>
      </c>
    </row>
    <row r="116" spans="1:7" ht="63.75" hidden="1" x14ac:dyDescent="0.25">
      <c r="A116" s="13" t="s">
        <v>417</v>
      </c>
      <c r="B116" s="10" t="s">
        <v>401</v>
      </c>
      <c r="C116" s="10" t="s">
        <v>45</v>
      </c>
      <c r="D116" s="321"/>
      <c r="E116" s="10" t="s">
        <v>732</v>
      </c>
      <c r="F116" s="10" t="s">
        <v>734</v>
      </c>
    </row>
    <row r="117" spans="1:7" ht="38.25" hidden="1" x14ac:dyDescent="0.25">
      <c r="A117" s="13" t="s">
        <v>465</v>
      </c>
      <c r="B117" s="10" t="s">
        <v>401</v>
      </c>
      <c r="C117" s="10" t="s">
        <v>45</v>
      </c>
      <c r="D117" s="321" t="s">
        <v>466</v>
      </c>
      <c r="E117" s="10" t="s">
        <v>735</v>
      </c>
      <c r="F117" s="10" t="s">
        <v>736</v>
      </c>
    </row>
    <row r="118" spans="1:7" ht="63.75" hidden="1" x14ac:dyDescent="0.25">
      <c r="A118" s="13" t="s">
        <v>465</v>
      </c>
      <c r="B118" s="10" t="s">
        <v>401</v>
      </c>
      <c r="C118" s="10" t="s">
        <v>45</v>
      </c>
      <c r="D118" s="321"/>
      <c r="E118" s="10" t="s">
        <v>737</v>
      </c>
      <c r="F118" s="10" t="s">
        <v>738</v>
      </c>
    </row>
    <row r="119" spans="1:7" ht="51" hidden="1" customHeight="1" x14ac:dyDescent="0.25">
      <c r="A119" s="13" t="s">
        <v>231</v>
      </c>
      <c r="B119" s="10" t="s">
        <v>420</v>
      </c>
      <c r="C119" s="10" t="s">
        <v>45</v>
      </c>
      <c r="D119" s="321" t="s">
        <v>453</v>
      </c>
      <c r="E119" s="10" t="s">
        <v>739</v>
      </c>
      <c r="F119" s="10" t="s">
        <v>740</v>
      </c>
    </row>
    <row r="120" spans="1:7" ht="38.25" hidden="1" x14ac:dyDescent="0.25">
      <c r="A120" s="13" t="s">
        <v>231</v>
      </c>
      <c r="B120" s="10" t="s">
        <v>420</v>
      </c>
      <c r="C120" s="10" t="s">
        <v>45</v>
      </c>
      <c r="D120" s="321"/>
      <c r="E120" s="10" t="s">
        <v>741</v>
      </c>
      <c r="F120" s="10" t="s">
        <v>742</v>
      </c>
    </row>
    <row r="121" spans="1:7" ht="38.25" hidden="1" x14ac:dyDescent="0.25">
      <c r="A121" s="13" t="s">
        <v>231</v>
      </c>
      <c r="B121" s="10" t="s">
        <v>420</v>
      </c>
      <c r="C121" s="10" t="s">
        <v>45</v>
      </c>
      <c r="D121" s="321"/>
      <c r="E121" s="10" t="s">
        <v>743</v>
      </c>
      <c r="F121" s="10" t="s">
        <v>744</v>
      </c>
    </row>
    <row r="122" spans="1:7" ht="38.25" hidden="1" x14ac:dyDescent="0.25">
      <c r="A122" s="13" t="s">
        <v>231</v>
      </c>
      <c r="B122" s="10" t="s">
        <v>420</v>
      </c>
      <c r="C122" s="10" t="s">
        <v>45</v>
      </c>
      <c r="D122" s="321"/>
      <c r="E122" s="10" t="s">
        <v>745</v>
      </c>
      <c r="F122" s="10" t="s">
        <v>746</v>
      </c>
    </row>
    <row r="123" spans="1:7" ht="51" hidden="1" x14ac:dyDescent="0.25">
      <c r="A123" s="13" t="s">
        <v>432</v>
      </c>
      <c r="B123" s="10" t="s">
        <v>420</v>
      </c>
      <c r="C123" s="10" t="s">
        <v>45</v>
      </c>
      <c r="D123" s="321" t="s">
        <v>433</v>
      </c>
      <c r="E123" s="10" t="s">
        <v>958</v>
      </c>
      <c r="F123" s="10" t="s">
        <v>747</v>
      </c>
    </row>
    <row r="124" spans="1:7" ht="51" hidden="1" x14ac:dyDescent="0.25">
      <c r="A124" s="13" t="s">
        <v>432</v>
      </c>
      <c r="B124" s="10" t="s">
        <v>420</v>
      </c>
      <c r="C124" s="10" t="s">
        <v>45</v>
      </c>
      <c r="D124" s="321"/>
      <c r="E124" s="10" t="s">
        <v>748</v>
      </c>
      <c r="F124" s="10" t="s">
        <v>749</v>
      </c>
    </row>
    <row r="125" spans="1:7" ht="51" hidden="1" x14ac:dyDescent="0.25">
      <c r="A125" s="13" t="s">
        <v>432</v>
      </c>
      <c r="B125" s="10" t="s">
        <v>420</v>
      </c>
      <c r="C125" s="10" t="s">
        <v>45</v>
      </c>
      <c r="D125" s="321"/>
      <c r="E125" s="10" t="s">
        <v>777</v>
      </c>
      <c r="F125" s="10" t="s">
        <v>750</v>
      </c>
    </row>
    <row r="126" spans="1:7" ht="38.25" hidden="1" x14ac:dyDescent="0.25">
      <c r="A126" s="13" t="s">
        <v>419</v>
      </c>
      <c r="B126" s="10" t="s">
        <v>420</v>
      </c>
      <c r="C126" s="10" t="s">
        <v>45</v>
      </c>
      <c r="D126" s="321" t="s">
        <v>421</v>
      </c>
      <c r="E126" s="10" t="s">
        <v>751</v>
      </c>
      <c r="F126" s="10" t="s">
        <v>751</v>
      </c>
    </row>
    <row r="127" spans="1:7" ht="38.25" hidden="1" x14ac:dyDescent="0.25">
      <c r="A127" s="13" t="s">
        <v>419</v>
      </c>
      <c r="B127" s="10" t="s">
        <v>420</v>
      </c>
      <c r="C127" s="10" t="s">
        <v>45</v>
      </c>
      <c r="D127" s="321"/>
      <c r="E127" s="10" t="s">
        <v>752</v>
      </c>
      <c r="F127" s="10" t="s">
        <v>752</v>
      </c>
    </row>
    <row r="128" spans="1:7" ht="178.5" hidden="1" x14ac:dyDescent="0.25">
      <c r="A128" s="13" t="s">
        <v>419</v>
      </c>
      <c r="B128" s="10" t="s">
        <v>420</v>
      </c>
      <c r="C128" s="10" t="s">
        <v>45</v>
      </c>
      <c r="D128" s="321"/>
      <c r="E128" s="10" t="s">
        <v>753</v>
      </c>
      <c r="F128" s="10" t="s">
        <v>754</v>
      </c>
    </row>
    <row r="129" spans="1:6" ht="293.25" hidden="1" x14ac:dyDescent="0.25">
      <c r="A129" s="13" t="s">
        <v>422</v>
      </c>
      <c r="B129" s="10" t="s">
        <v>420</v>
      </c>
      <c r="C129" s="10" t="s">
        <v>45</v>
      </c>
      <c r="D129" s="321" t="s">
        <v>423</v>
      </c>
      <c r="E129" s="10" t="s">
        <v>755</v>
      </c>
      <c r="F129" s="10" t="s">
        <v>756</v>
      </c>
    </row>
    <row r="130" spans="1:6" ht="51" hidden="1" x14ac:dyDescent="0.25">
      <c r="A130" s="13" t="s">
        <v>422</v>
      </c>
      <c r="B130" s="10" t="s">
        <v>420</v>
      </c>
      <c r="C130" s="10" t="s">
        <v>45</v>
      </c>
      <c r="D130" s="321"/>
      <c r="E130" s="10" t="s">
        <v>757</v>
      </c>
      <c r="F130" s="10" t="s">
        <v>758</v>
      </c>
    </row>
    <row r="131" spans="1:6" ht="114.75" hidden="1" x14ac:dyDescent="0.25">
      <c r="A131" s="13" t="s">
        <v>422</v>
      </c>
      <c r="B131" s="10" t="s">
        <v>420</v>
      </c>
      <c r="C131" s="10" t="s">
        <v>45</v>
      </c>
      <c r="D131" s="321"/>
      <c r="E131" s="10" t="s">
        <v>759</v>
      </c>
      <c r="F131" s="10" t="s">
        <v>760</v>
      </c>
    </row>
    <row r="132" spans="1:6" ht="38.25" hidden="1" x14ac:dyDescent="0.25">
      <c r="A132" s="13" t="s">
        <v>422</v>
      </c>
      <c r="B132" s="10" t="s">
        <v>420</v>
      </c>
      <c r="C132" s="10" t="s">
        <v>45</v>
      </c>
      <c r="D132" s="321"/>
      <c r="E132" s="10" t="s">
        <v>761</v>
      </c>
      <c r="F132" s="10" t="s">
        <v>762</v>
      </c>
    </row>
    <row r="133" spans="1:6" ht="102" hidden="1" x14ac:dyDescent="0.25">
      <c r="A133" s="13" t="s">
        <v>467</v>
      </c>
      <c r="B133" s="10" t="s">
        <v>420</v>
      </c>
      <c r="C133" s="10" t="s">
        <v>45</v>
      </c>
      <c r="D133" s="321" t="s">
        <v>468</v>
      </c>
      <c r="E133" s="10" t="s">
        <v>763</v>
      </c>
      <c r="F133" s="10" t="s">
        <v>764</v>
      </c>
    </row>
    <row r="134" spans="1:6" ht="76.5" hidden="1" x14ac:dyDescent="0.25">
      <c r="A134" s="13" t="s">
        <v>467</v>
      </c>
      <c r="B134" s="10" t="s">
        <v>420</v>
      </c>
      <c r="C134" s="10" t="s">
        <v>45</v>
      </c>
      <c r="D134" s="321"/>
      <c r="E134" s="10" t="s">
        <v>765</v>
      </c>
      <c r="F134" s="10" t="s">
        <v>766</v>
      </c>
    </row>
    <row r="135" spans="1:6" ht="76.5" hidden="1" x14ac:dyDescent="0.25">
      <c r="A135" s="13" t="s">
        <v>467</v>
      </c>
      <c r="B135" s="10" t="s">
        <v>420</v>
      </c>
      <c r="C135" s="10" t="s">
        <v>45</v>
      </c>
      <c r="D135" s="321"/>
      <c r="E135" s="10" t="s">
        <v>767</v>
      </c>
      <c r="F135" s="10" t="s">
        <v>768</v>
      </c>
    </row>
    <row r="136" spans="1:6" ht="63.75" hidden="1" x14ac:dyDescent="0.25">
      <c r="A136" s="13" t="s">
        <v>454</v>
      </c>
      <c r="B136" s="10" t="s">
        <v>420</v>
      </c>
      <c r="C136" s="10" t="s">
        <v>45</v>
      </c>
      <c r="D136" s="321" t="s">
        <v>455</v>
      </c>
      <c r="E136" s="10" t="s">
        <v>769</v>
      </c>
      <c r="F136" s="10" t="s">
        <v>770</v>
      </c>
    </row>
    <row r="137" spans="1:6" ht="153" hidden="1" x14ac:dyDescent="0.25">
      <c r="A137" s="13" t="s">
        <v>454</v>
      </c>
      <c r="B137" s="10" t="s">
        <v>420</v>
      </c>
      <c r="C137" s="10" t="s">
        <v>45</v>
      </c>
      <c r="D137" s="321"/>
      <c r="E137" s="10" t="s">
        <v>771</v>
      </c>
      <c r="F137" s="10" t="s">
        <v>772</v>
      </c>
    </row>
    <row r="138" spans="1:6" ht="242.25" hidden="1" x14ac:dyDescent="0.25">
      <c r="A138" s="13" t="s">
        <v>434</v>
      </c>
      <c r="B138" s="10" t="s">
        <v>420</v>
      </c>
      <c r="C138" s="10" t="s">
        <v>45</v>
      </c>
      <c r="D138" s="321" t="s">
        <v>435</v>
      </c>
      <c r="E138" s="10" t="s">
        <v>790</v>
      </c>
      <c r="F138" s="10" t="s">
        <v>791</v>
      </c>
    </row>
    <row r="139" spans="1:6" ht="216.75" hidden="1" x14ac:dyDescent="0.25">
      <c r="A139" s="13" t="s">
        <v>434</v>
      </c>
      <c r="B139" s="10" t="s">
        <v>420</v>
      </c>
      <c r="C139" s="10" t="s">
        <v>45</v>
      </c>
      <c r="D139" s="321"/>
      <c r="E139" s="10" t="s">
        <v>792</v>
      </c>
      <c r="F139" s="10" t="s">
        <v>793</v>
      </c>
    </row>
    <row r="140" spans="1:6" ht="51" hidden="1" customHeight="1" x14ac:dyDescent="0.25">
      <c r="A140" s="13" t="s">
        <v>456</v>
      </c>
      <c r="B140" s="10" t="s">
        <v>457</v>
      </c>
      <c r="C140" s="10" t="s">
        <v>45</v>
      </c>
      <c r="D140" s="322" t="s">
        <v>458</v>
      </c>
      <c r="E140" s="10" t="s">
        <v>790</v>
      </c>
    </row>
    <row r="141" spans="1:6" ht="38.25" hidden="1" x14ac:dyDescent="0.25">
      <c r="A141" s="13" t="s">
        <v>456</v>
      </c>
      <c r="B141" s="10" t="s">
        <v>457</v>
      </c>
      <c r="C141" s="10" t="s">
        <v>45</v>
      </c>
      <c r="D141" s="322"/>
      <c r="E141" s="10" t="s">
        <v>792</v>
      </c>
      <c r="F141" s="10" t="s">
        <v>971</v>
      </c>
    </row>
    <row r="142" spans="1:6" ht="191.25" hidden="1" x14ac:dyDescent="0.25">
      <c r="A142" s="13" t="s">
        <v>459</v>
      </c>
      <c r="B142" s="10" t="s">
        <v>457</v>
      </c>
      <c r="C142" s="10" t="s">
        <v>45</v>
      </c>
      <c r="D142" s="321" t="s">
        <v>460</v>
      </c>
      <c r="E142" s="10" t="s">
        <v>974</v>
      </c>
      <c r="F142" s="10" t="s">
        <v>773</v>
      </c>
    </row>
    <row r="143" spans="1:6" ht="178.5" hidden="1" x14ac:dyDescent="0.25">
      <c r="A143" s="13" t="s">
        <v>459</v>
      </c>
      <c r="B143" s="10" t="s">
        <v>457</v>
      </c>
      <c r="C143" s="10" t="s">
        <v>45</v>
      </c>
      <c r="D143" s="321"/>
      <c r="E143" s="10" t="s">
        <v>774</v>
      </c>
      <c r="F143" s="10" t="s">
        <v>775</v>
      </c>
    </row>
    <row r="144" spans="1:6" ht="63.75" hidden="1" x14ac:dyDescent="0.25">
      <c r="A144" s="13" t="s">
        <v>372</v>
      </c>
      <c r="B144" s="10" t="s">
        <v>358</v>
      </c>
      <c r="C144" s="10" t="s">
        <v>45</v>
      </c>
      <c r="D144" s="10" t="s">
        <v>373</v>
      </c>
      <c r="F144" s="10" t="s">
        <v>776</v>
      </c>
    </row>
    <row r="145" spans="1:6" ht="63.75" hidden="1" x14ac:dyDescent="0.25">
      <c r="A145" s="13" t="s">
        <v>379</v>
      </c>
      <c r="B145" s="10" t="s">
        <v>358</v>
      </c>
      <c r="C145" s="10" t="s">
        <v>45</v>
      </c>
      <c r="D145" s="67" t="s">
        <v>380</v>
      </c>
      <c r="E145" s="67" t="s">
        <v>777</v>
      </c>
      <c r="F145" s="68" t="s">
        <v>778</v>
      </c>
    </row>
    <row r="146" spans="1:6" ht="76.5" hidden="1" x14ac:dyDescent="0.25">
      <c r="A146" s="13" t="s">
        <v>424</v>
      </c>
      <c r="B146" s="10" t="s">
        <v>358</v>
      </c>
      <c r="C146" s="10" t="s">
        <v>45</v>
      </c>
      <c r="D146" s="321" t="s">
        <v>425</v>
      </c>
      <c r="E146" s="10" t="s">
        <v>779</v>
      </c>
      <c r="F146" s="10" t="s">
        <v>781</v>
      </c>
    </row>
    <row r="147" spans="1:6" ht="102" hidden="1" x14ac:dyDescent="0.25">
      <c r="A147" s="13" t="s">
        <v>424</v>
      </c>
      <c r="B147" s="10" t="s">
        <v>358</v>
      </c>
      <c r="C147" s="10" t="s">
        <v>45</v>
      </c>
      <c r="D147" s="321"/>
      <c r="E147" s="10" t="s">
        <v>780</v>
      </c>
      <c r="F147" s="10" t="s">
        <v>782</v>
      </c>
    </row>
    <row r="148" spans="1:6" ht="63.75" hidden="1" x14ac:dyDescent="0.25">
      <c r="A148" s="13" t="s">
        <v>357</v>
      </c>
      <c r="B148" s="10" t="s">
        <v>358</v>
      </c>
      <c r="C148" s="10" t="s">
        <v>45</v>
      </c>
      <c r="D148" s="321" t="s">
        <v>359</v>
      </c>
      <c r="E148" s="10" t="s">
        <v>661</v>
      </c>
      <c r="F148" s="10" t="s">
        <v>783</v>
      </c>
    </row>
    <row r="149" spans="1:6" ht="63.75" hidden="1" x14ac:dyDescent="0.25">
      <c r="A149" s="13" t="s">
        <v>357</v>
      </c>
      <c r="B149" s="10" t="s">
        <v>358</v>
      </c>
      <c r="C149" s="10" t="s">
        <v>45</v>
      </c>
      <c r="D149" s="321"/>
      <c r="E149" s="10" t="s">
        <v>784</v>
      </c>
      <c r="F149" s="10" t="s">
        <v>785</v>
      </c>
    </row>
    <row r="150" spans="1:6" ht="38.25" hidden="1" x14ac:dyDescent="0.25">
      <c r="A150" s="13" t="s">
        <v>487</v>
      </c>
      <c r="B150" s="10" t="s">
        <v>401</v>
      </c>
      <c r="C150" s="10" t="s">
        <v>45</v>
      </c>
      <c r="D150" s="321" t="s">
        <v>488</v>
      </c>
      <c r="E150" s="10" t="s">
        <v>786</v>
      </c>
      <c r="F150" s="10" t="s">
        <v>787</v>
      </c>
    </row>
    <row r="151" spans="1:6" ht="63.75" hidden="1" x14ac:dyDescent="0.25">
      <c r="A151" s="13" t="s">
        <v>487</v>
      </c>
      <c r="B151" s="10" t="s">
        <v>401</v>
      </c>
      <c r="C151" s="10" t="s">
        <v>45</v>
      </c>
      <c r="D151" s="321"/>
      <c r="E151" s="10" t="s">
        <v>788</v>
      </c>
      <c r="F151" s="10" t="s">
        <v>789</v>
      </c>
    </row>
    <row r="152" spans="1:6" ht="102" hidden="1" x14ac:dyDescent="0.25">
      <c r="A152" s="13" t="s">
        <v>240</v>
      </c>
      <c r="B152" s="10" t="s">
        <v>470</v>
      </c>
      <c r="C152" s="10" t="s">
        <v>58</v>
      </c>
      <c r="D152" s="10" t="s">
        <v>510</v>
      </c>
      <c r="E152" s="10" t="s">
        <v>794</v>
      </c>
      <c r="F152" s="10" t="s">
        <v>795</v>
      </c>
    </row>
    <row r="153" spans="1:6" ht="408" hidden="1" x14ac:dyDescent="0.25">
      <c r="A153" s="13" t="s">
        <v>540</v>
      </c>
      <c r="B153" s="10" t="s">
        <v>470</v>
      </c>
      <c r="C153" s="10" t="s">
        <v>58</v>
      </c>
      <c r="D153" s="321" t="s">
        <v>541</v>
      </c>
      <c r="E153" s="10" t="s">
        <v>796</v>
      </c>
      <c r="F153" s="10" t="s">
        <v>797</v>
      </c>
    </row>
    <row r="154" spans="1:6" ht="63.75" hidden="1" x14ac:dyDescent="0.25">
      <c r="A154" s="13" t="s">
        <v>540</v>
      </c>
      <c r="B154" s="10" t="s">
        <v>470</v>
      </c>
      <c r="C154" s="10" t="s">
        <v>58</v>
      </c>
      <c r="D154" s="321"/>
      <c r="E154" s="10" t="s">
        <v>799</v>
      </c>
      <c r="F154" s="10" t="s">
        <v>798</v>
      </c>
    </row>
    <row r="155" spans="1:6" ht="89.25" hidden="1" x14ac:dyDescent="0.25">
      <c r="A155" s="13" t="s">
        <v>469</v>
      </c>
      <c r="B155" s="10" t="s">
        <v>470</v>
      </c>
      <c r="C155" s="10" t="s">
        <v>58</v>
      </c>
      <c r="D155" s="321" t="s">
        <v>471</v>
      </c>
      <c r="E155" s="10" t="s">
        <v>800</v>
      </c>
      <c r="F155" s="10" t="s">
        <v>801</v>
      </c>
    </row>
    <row r="156" spans="1:6" ht="102" hidden="1" x14ac:dyDescent="0.25">
      <c r="A156" s="13" t="s">
        <v>469</v>
      </c>
      <c r="B156" s="10" t="s">
        <v>470</v>
      </c>
      <c r="C156" s="10" t="s">
        <v>58</v>
      </c>
      <c r="D156" s="321"/>
      <c r="E156" s="10" t="s">
        <v>802</v>
      </c>
      <c r="F156" s="10" t="s">
        <v>803</v>
      </c>
    </row>
    <row r="157" spans="1:6" ht="140.25" hidden="1" x14ac:dyDescent="0.25">
      <c r="A157" s="13" t="s">
        <v>469</v>
      </c>
      <c r="B157" s="10" t="s">
        <v>470</v>
      </c>
      <c r="C157" s="10" t="s">
        <v>58</v>
      </c>
      <c r="D157" s="321"/>
      <c r="E157" s="10" t="s">
        <v>804</v>
      </c>
      <c r="F157" s="10" t="s">
        <v>805</v>
      </c>
    </row>
    <row r="158" spans="1:6" ht="153" hidden="1" x14ac:dyDescent="0.25">
      <c r="A158" s="13" t="s">
        <v>469</v>
      </c>
      <c r="B158" s="10" t="s">
        <v>470</v>
      </c>
      <c r="C158" s="10" t="s">
        <v>58</v>
      </c>
      <c r="D158" s="321"/>
      <c r="E158" s="10" t="s">
        <v>806</v>
      </c>
      <c r="F158" s="10" t="s">
        <v>807</v>
      </c>
    </row>
    <row r="159" spans="1:6" ht="38.25" hidden="1" x14ac:dyDescent="0.25">
      <c r="A159" s="13" t="s">
        <v>242</v>
      </c>
      <c r="B159" s="10" t="s">
        <v>470</v>
      </c>
      <c r="C159" s="10" t="s">
        <v>58</v>
      </c>
      <c r="D159" s="10" t="s">
        <v>472</v>
      </c>
      <c r="E159" s="10" t="s">
        <v>808</v>
      </c>
      <c r="F159" s="10" t="s">
        <v>831</v>
      </c>
    </row>
    <row r="160" spans="1:6" ht="102" hidden="1" x14ac:dyDescent="0.25">
      <c r="A160" s="13" t="s">
        <v>360</v>
      </c>
      <c r="B160" s="10" t="s">
        <v>361</v>
      </c>
      <c r="C160" s="10" t="s">
        <v>58</v>
      </c>
      <c r="D160" s="321" t="s">
        <v>362</v>
      </c>
      <c r="E160" s="10" t="s">
        <v>802</v>
      </c>
      <c r="F160" s="10" t="s">
        <v>803</v>
      </c>
    </row>
    <row r="161" spans="1:7" ht="140.25" hidden="1" x14ac:dyDescent="0.25">
      <c r="A161" s="13" t="s">
        <v>360</v>
      </c>
      <c r="B161" s="10" t="s">
        <v>361</v>
      </c>
      <c r="C161" s="10" t="s">
        <v>58</v>
      </c>
      <c r="D161" s="321"/>
      <c r="E161" s="10" t="s">
        <v>804</v>
      </c>
      <c r="F161" s="10" t="s">
        <v>805</v>
      </c>
    </row>
    <row r="162" spans="1:7" ht="140.25" hidden="1" x14ac:dyDescent="0.25">
      <c r="A162" s="13" t="s">
        <v>461</v>
      </c>
      <c r="B162" s="10" t="s">
        <v>361</v>
      </c>
      <c r="C162" s="10" t="s">
        <v>58</v>
      </c>
      <c r="D162" s="10" t="s">
        <v>462</v>
      </c>
      <c r="E162" s="10" t="s">
        <v>804</v>
      </c>
      <c r="F162" s="10" t="s">
        <v>805</v>
      </c>
    </row>
    <row r="163" spans="1:7" ht="89.25" hidden="1" x14ac:dyDescent="0.25">
      <c r="A163" s="13" t="s">
        <v>381</v>
      </c>
      <c r="B163" s="10" t="s">
        <v>361</v>
      </c>
      <c r="C163" s="10" t="s">
        <v>58</v>
      </c>
      <c r="D163" s="10" t="s">
        <v>382</v>
      </c>
      <c r="E163" s="10" t="s">
        <v>800</v>
      </c>
      <c r="F163" s="10" t="s">
        <v>801</v>
      </c>
    </row>
    <row r="164" spans="1:7" ht="216.75" hidden="1" x14ac:dyDescent="0.25">
      <c r="A164" s="13" t="s">
        <v>473</v>
      </c>
      <c r="B164" s="10" t="s">
        <v>364</v>
      </c>
      <c r="C164" s="10" t="s">
        <v>58</v>
      </c>
      <c r="D164" s="10" t="s">
        <v>474</v>
      </c>
      <c r="E164" s="10" t="s">
        <v>809</v>
      </c>
      <c r="F164" s="10" t="s">
        <v>832</v>
      </c>
    </row>
    <row r="165" spans="1:7" ht="127.5" hidden="1" x14ac:dyDescent="0.25">
      <c r="A165" s="13" t="s">
        <v>363</v>
      </c>
      <c r="B165" s="10" t="s">
        <v>364</v>
      </c>
      <c r="C165" s="10" t="s">
        <v>58</v>
      </c>
      <c r="D165" s="10" t="s">
        <v>365</v>
      </c>
      <c r="E165" s="10" t="s">
        <v>810</v>
      </c>
      <c r="F165" s="10" t="s">
        <v>811</v>
      </c>
    </row>
    <row r="166" spans="1:7" ht="63.75" hidden="1" x14ac:dyDescent="0.25">
      <c r="A166" s="13" t="s">
        <v>374</v>
      </c>
      <c r="B166" s="10" t="s">
        <v>364</v>
      </c>
      <c r="C166" s="10" t="s">
        <v>58</v>
      </c>
      <c r="D166" s="10" t="s">
        <v>375</v>
      </c>
      <c r="E166" s="10" t="s">
        <v>812</v>
      </c>
      <c r="F166" s="10" t="s">
        <v>833</v>
      </c>
    </row>
    <row r="167" spans="1:7" ht="63.75" hidden="1" x14ac:dyDescent="0.25">
      <c r="A167" s="13" t="s">
        <v>512</v>
      </c>
      <c r="B167" s="10" t="s">
        <v>377</v>
      </c>
      <c r="C167" s="10" t="s">
        <v>58</v>
      </c>
      <c r="D167" s="10" t="s">
        <v>513</v>
      </c>
      <c r="E167" s="10" t="s">
        <v>835</v>
      </c>
      <c r="F167" s="10" t="s">
        <v>835</v>
      </c>
    </row>
    <row r="168" spans="1:7" ht="63.75" hidden="1" x14ac:dyDescent="0.25">
      <c r="A168" s="13" t="s">
        <v>376</v>
      </c>
      <c r="B168" s="10" t="s">
        <v>377</v>
      </c>
      <c r="C168" s="10" t="s">
        <v>58</v>
      </c>
      <c r="D168" s="10" t="s">
        <v>378</v>
      </c>
      <c r="E168" s="10" t="s">
        <v>834</v>
      </c>
      <c r="F168" s="10" t="s">
        <v>834</v>
      </c>
    </row>
    <row r="169" spans="1:7" ht="63.75" hidden="1" x14ac:dyDescent="0.25">
      <c r="A169" s="13" t="s">
        <v>475</v>
      </c>
      <c r="B169" s="10" t="s">
        <v>377</v>
      </c>
      <c r="C169" s="10" t="s">
        <v>58</v>
      </c>
      <c r="D169" s="10" t="s">
        <v>476</v>
      </c>
      <c r="E169" s="10" t="s">
        <v>377</v>
      </c>
      <c r="F169" s="10" t="s">
        <v>377</v>
      </c>
    </row>
    <row r="170" spans="1:7" ht="63.75" hidden="1" x14ac:dyDescent="0.25">
      <c r="A170" s="13" t="s">
        <v>477</v>
      </c>
      <c r="B170" s="10" t="s">
        <v>377</v>
      </c>
      <c r="C170" s="10" t="s">
        <v>58</v>
      </c>
      <c r="D170" s="10" t="s">
        <v>478</v>
      </c>
      <c r="E170" s="10" t="s">
        <v>836</v>
      </c>
      <c r="F170" s="10" t="s">
        <v>836</v>
      </c>
    </row>
    <row r="171" spans="1:7" ht="63.75" hidden="1" x14ac:dyDescent="0.25">
      <c r="A171" s="13" t="s">
        <v>243</v>
      </c>
      <c r="B171" s="10" t="s">
        <v>377</v>
      </c>
      <c r="C171" s="10" t="s">
        <v>58</v>
      </c>
      <c r="D171" s="10" t="s">
        <v>511</v>
      </c>
      <c r="E171" s="10" t="s">
        <v>837</v>
      </c>
      <c r="F171" s="10" t="s">
        <v>837</v>
      </c>
    </row>
    <row r="172" spans="1:7" ht="178.5" hidden="1" x14ac:dyDescent="0.25">
      <c r="A172" s="13" t="s">
        <v>489</v>
      </c>
      <c r="B172" s="10" t="s">
        <v>348</v>
      </c>
      <c r="C172" s="10" t="s">
        <v>38</v>
      </c>
      <c r="D172" s="10" t="s">
        <v>490</v>
      </c>
      <c r="E172" s="10" t="s">
        <v>813</v>
      </c>
      <c r="F172" s="10" t="s">
        <v>814</v>
      </c>
    </row>
    <row r="173" spans="1:7" ht="63.75" hidden="1" x14ac:dyDescent="0.25">
      <c r="A173" s="13" t="s">
        <v>125</v>
      </c>
      <c r="B173" s="67" t="s">
        <v>348</v>
      </c>
      <c r="C173" s="73" t="s">
        <v>38</v>
      </c>
      <c r="D173" s="67" t="s">
        <v>343</v>
      </c>
      <c r="E173" s="67" t="s">
        <v>815</v>
      </c>
      <c r="F173" s="72" t="s">
        <v>816</v>
      </c>
      <c r="G173" s="11" t="s">
        <v>1199</v>
      </c>
    </row>
    <row r="174" spans="1:7" ht="63.75" hidden="1" x14ac:dyDescent="0.25">
      <c r="A174" s="13" t="s">
        <v>497</v>
      </c>
      <c r="B174" s="10" t="s">
        <v>348</v>
      </c>
      <c r="C174" s="10" t="s">
        <v>38</v>
      </c>
      <c r="D174" s="10" t="s">
        <v>498</v>
      </c>
      <c r="E174" s="10" t="s">
        <v>815</v>
      </c>
      <c r="F174" s="10" t="s">
        <v>816</v>
      </c>
    </row>
    <row r="175" spans="1:7" ht="38.25" hidden="1" x14ac:dyDescent="0.25">
      <c r="A175" s="13" t="s">
        <v>355</v>
      </c>
      <c r="B175" s="67" t="s">
        <v>348</v>
      </c>
      <c r="C175" s="67" t="s">
        <v>38</v>
      </c>
      <c r="D175" s="67" t="s">
        <v>356</v>
      </c>
      <c r="E175" s="67" t="s">
        <v>817</v>
      </c>
      <c r="F175" s="68" t="s">
        <v>818</v>
      </c>
      <c r="G175" s="11" t="s">
        <v>1192</v>
      </c>
    </row>
    <row r="176" spans="1:7" ht="76.5" hidden="1" x14ac:dyDescent="0.25">
      <c r="A176" s="13" t="s">
        <v>499</v>
      </c>
      <c r="B176" s="10" t="s">
        <v>348</v>
      </c>
      <c r="C176" s="10" t="s">
        <v>38</v>
      </c>
      <c r="D176" s="10" t="s">
        <v>500</v>
      </c>
      <c r="E176" s="10" t="s">
        <v>819</v>
      </c>
      <c r="F176" s="10" t="s">
        <v>820</v>
      </c>
    </row>
    <row r="177" spans="1:6" ht="89.25" hidden="1" x14ac:dyDescent="0.25">
      <c r="A177" s="13" t="s">
        <v>501</v>
      </c>
      <c r="B177" s="10" t="s">
        <v>41</v>
      </c>
      <c r="C177" s="10" t="s">
        <v>38</v>
      </c>
      <c r="D177" s="10" t="s">
        <v>502</v>
      </c>
      <c r="E177" s="10" t="s">
        <v>821</v>
      </c>
      <c r="F177" s="10" t="s">
        <v>822</v>
      </c>
    </row>
    <row r="178" spans="1:6" ht="38.25" hidden="1" x14ac:dyDescent="0.25">
      <c r="A178" s="13" t="s">
        <v>493</v>
      </c>
      <c r="B178" s="10" t="s">
        <v>41</v>
      </c>
      <c r="C178" s="10" t="s">
        <v>38</v>
      </c>
      <c r="D178" s="10" t="s">
        <v>494</v>
      </c>
      <c r="E178" s="10" t="s">
        <v>823</v>
      </c>
      <c r="F178" s="10" t="s">
        <v>824</v>
      </c>
    </row>
    <row r="179" spans="1:6" ht="38.25" hidden="1" x14ac:dyDescent="0.25">
      <c r="A179" s="13" t="s">
        <v>503</v>
      </c>
      <c r="B179" s="10" t="s">
        <v>41</v>
      </c>
      <c r="C179" s="10" t="s">
        <v>38</v>
      </c>
      <c r="D179" s="10" t="s">
        <v>504</v>
      </c>
      <c r="E179" s="10" t="s">
        <v>825</v>
      </c>
      <c r="F179" s="10" t="s">
        <v>826</v>
      </c>
    </row>
    <row r="180" spans="1:6" ht="102" hidden="1" x14ac:dyDescent="0.25">
      <c r="A180" s="13" t="s">
        <v>505</v>
      </c>
      <c r="B180" s="10" t="s">
        <v>506</v>
      </c>
      <c r="C180" s="10" t="s">
        <v>38</v>
      </c>
      <c r="D180" s="10" t="s">
        <v>507</v>
      </c>
      <c r="E180" s="10" t="s">
        <v>827</v>
      </c>
      <c r="F180" s="10" t="s">
        <v>830</v>
      </c>
    </row>
    <row r="181" spans="1:6" ht="102" hidden="1" x14ac:dyDescent="0.25">
      <c r="A181" s="13" t="s">
        <v>508</v>
      </c>
      <c r="B181" s="10" t="s">
        <v>506</v>
      </c>
      <c r="C181" s="10" t="s">
        <v>38</v>
      </c>
      <c r="D181" s="10" t="s">
        <v>509</v>
      </c>
      <c r="E181" s="10" t="s">
        <v>828</v>
      </c>
      <c r="F181" s="10" t="s">
        <v>829</v>
      </c>
    </row>
    <row r="232" spans="5:5" x14ac:dyDescent="0.25">
      <c r="E232" s="77">
        <v>1850000</v>
      </c>
    </row>
    <row r="233" spans="5:5" x14ac:dyDescent="0.25">
      <c r="E233" s="77">
        <v>-1330000</v>
      </c>
    </row>
    <row r="234" spans="5:5" x14ac:dyDescent="0.25">
      <c r="E234" s="77">
        <v>-100000</v>
      </c>
    </row>
    <row r="235" spans="5:5" x14ac:dyDescent="0.25">
      <c r="E235" s="77">
        <v>-300000</v>
      </c>
    </row>
    <row r="236" spans="5:5" x14ac:dyDescent="0.25">
      <c r="E236" s="77">
        <f>SUM(E232:E235)</f>
        <v>120000</v>
      </c>
    </row>
  </sheetData>
  <autoFilter ref="A2:G181">
    <filterColumn colId="0">
      <filters>
        <filter val="LI.ES.13"/>
      </filters>
    </filterColumn>
  </autoFilter>
  <sortState ref="A4:D94">
    <sortCondition ref="A4:A94"/>
  </sortState>
  <mergeCells count="42">
    <mergeCell ref="D110:D112"/>
    <mergeCell ref="D113:D114"/>
    <mergeCell ref="D140:D141"/>
    <mergeCell ref="D115:D116"/>
    <mergeCell ref="D117:D118"/>
    <mergeCell ref="D119:D122"/>
    <mergeCell ref="D136:D137"/>
    <mergeCell ref="D138:D139"/>
    <mergeCell ref="D123:D125"/>
    <mergeCell ref="D126:D128"/>
    <mergeCell ref="D129:D132"/>
    <mergeCell ref="D133:D135"/>
    <mergeCell ref="D11:D12"/>
    <mergeCell ref="D28:D30"/>
    <mergeCell ref="D32:D33"/>
    <mergeCell ref="D35:D36"/>
    <mergeCell ref="D37:D38"/>
    <mergeCell ref="D15:D17"/>
    <mergeCell ref="D18:D19"/>
    <mergeCell ref="D20:D23"/>
    <mergeCell ref="D26:D27"/>
    <mergeCell ref="D39:D40"/>
    <mergeCell ref="D41:D43"/>
    <mergeCell ref="D47:D49"/>
    <mergeCell ref="D50:D51"/>
    <mergeCell ref="D52:D55"/>
    <mergeCell ref="D57:D58"/>
    <mergeCell ref="D72:D82"/>
    <mergeCell ref="D83:D84"/>
    <mergeCell ref="D85:D92"/>
    <mergeCell ref="D108:D109"/>
    <mergeCell ref="D93:D106"/>
    <mergeCell ref="D65:D66"/>
    <mergeCell ref="D68:D69"/>
    <mergeCell ref="D70:D71"/>
    <mergeCell ref="D155:D158"/>
    <mergeCell ref="D160:D161"/>
    <mergeCell ref="D142:D143"/>
    <mergeCell ref="D148:D149"/>
    <mergeCell ref="D150:D151"/>
    <mergeCell ref="D153:D154"/>
    <mergeCell ref="D146:D147"/>
  </mergeCells>
  <pageMargins left="0.25" right="0.25" top="0.75" bottom="0.75" header="0.3" footer="0.3"/>
  <pageSetup paperSize="14"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F25"/>
  <sheetViews>
    <sheetView zoomScale="90" zoomScaleNormal="90" workbookViewId="0">
      <pane xSplit="1" ySplit="6" topLeftCell="B7" activePane="bottomRight" state="frozen"/>
      <selection pane="topRight" activeCell="B1" sqref="B1"/>
      <selection pane="bottomLeft" activeCell="A7" sqref="A7"/>
      <selection pane="bottomRight" sqref="A1:F25"/>
    </sheetView>
  </sheetViews>
  <sheetFormatPr baseColWidth="10" defaultRowHeight="12.75" x14ac:dyDescent="0.25"/>
  <cols>
    <col min="1" max="1" width="9.42578125" style="13" customWidth="1"/>
    <col min="2" max="2" width="15.140625" style="10" customWidth="1"/>
    <col min="3" max="3" width="30.5703125" style="10" customWidth="1"/>
    <col min="4" max="4" width="47.42578125" style="10" customWidth="1"/>
    <col min="5" max="5" width="15.7109375" style="10" customWidth="1"/>
    <col min="6" max="6" width="42.7109375" style="10" customWidth="1"/>
    <col min="7" max="7" width="25.140625" style="11" customWidth="1"/>
    <col min="8" max="16384" width="11.42578125" style="11"/>
  </cols>
  <sheetData>
    <row r="1" spans="1:6" x14ac:dyDescent="0.25">
      <c r="A1" s="8" t="s">
        <v>344</v>
      </c>
      <c r="B1" s="9"/>
      <c r="C1" s="9"/>
    </row>
    <row r="2" spans="1:6" x14ac:dyDescent="0.25">
      <c r="A2" s="12" t="s">
        <v>345</v>
      </c>
      <c r="B2" s="12" t="s">
        <v>346</v>
      </c>
      <c r="C2" s="12" t="s">
        <v>347</v>
      </c>
      <c r="D2" s="12" t="s">
        <v>105</v>
      </c>
      <c r="E2" s="12" t="s">
        <v>549</v>
      </c>
      <c r="F2" s="12" t="s">
        <v>550</v>
      </c>
    </row>
    <row r="3" spans="1:6" ht="105.75" customHeight="1" x14ac:dyDescent="0.25">
      <c r="A3" s="13" t="s">
        <v>127</v>
      </c>
      <c r="B3" s="10" t="s">
        <v>66</v>
      </c>
      <c r="C3" s="10" t="s">
        <v>353</v>
      </c>
      <c r="D3" s="10" t="s">
        <v>383</v>
      </c>
      <c r="E3" s="10" t="s">
        <v>548</v>
      </c>
      <c r="F3" s="10" t="s">
        <v>551</v>
      </c>
    </row>
    <row r="6" spans="1:6" ht="25.5" customHeight="1" x14ac:dyDescent="0.25">
      <c r="B6" s="38" t="s">
        <v>1112</v>
      </c>
      <c r="C6" s="38" t="s">
        <v>1137</v>
      </c>
      <c r="D6" s="38" t="s">
        <v>1138</v>
      </c>
      <c r="E6" s="334" t="s">
        <v>1113</v>
      </c>
      <c r="F6" s="334"/>
    </row>
    <row r="7" spans="1:6" ht="96" customHeight="1" x14ac:dyDescent="0.25">
      <c r="A7" s="325" t="s">
        <v>1119</v>
      </c>
      <c r="B7" s="36" t="s">
        <v>1114</v>
      </c>
      <c r="C7" s="37" t="s">
        <v>1140</v>
      </c>
      <c r="D7" s="46" t="s">
        <v>1166</v>
      </c>
      <c r="E7" s="335"/>
      <c r="F7" s="335"/>
    </row>
    <row r="8" spans="1:6" ht="77.25" customHeight="1" x14ac:dyDescent="0.25">
      <c r="A8" s="325"/>
      <c r="B8" s="36" t="s">
        <v>1115</v>
      </c>
      <c r="C8" s="37" t="s">
        <v>1139</v>
      </c>
      <c r="D8" s="36" t="s">
        <v>1170</v>
      </c>
      <c r="E8" s="335"/>
      <c r="F8" s="335"/>
    </row>
    <row r="9" spans="1:6" ht="67.5" x14ac:dyDescent="0.25">
      <c r="A9" s="325"/>
      <c r="B9" s="36" t="s">
        <v>1116</v>
      </c>
      <c r="C9" s="37" t="s">
        <v>1141</v>
      </c>
      <c r="D9" s="36" t="s">
        <v>1159</v>
      </c>
      <c r="E9" s="335"/>
      <c r="F9" s="335"/>
    </row>
    <row r="10" spans="1:6" ht="50.25" customHeight="1" x14ac:dyDescent="0.25">
      <c r="A10" s="325"/>
      <c r="B10" s="36" t="s">
        <v>1117</v>
      </c>
      <c r="C10" s="37" t="s">
        <v>1142</v>
      </c>
      <c r="D10" s="36" t="s">
        <v>1160</v>
      </c>
      <c r="E10" s="335"/>
      <c r="F10" s="335"/>
    </row>
    <row r="11" spans="1:6" ht="107.25" customHeight="1" x14ac:dyDescent="0.25">
      <c r="A11" s="325"/>
      <c r="B11" s="36" t="s">
        <v>1118</v>
      </c>
      <c r="C11" s="37" t="s">
        <v>1143</v>
      </c>
      <c r="D11" s="47" t="s">
        <v>1169</v>
      </c>
      <c r="E11" s="335"/>
      <c r="F11" s="335"/>
    </row>
    <row r="12" spans="1:6" ht="38.25" customHeight="1" x14ac:dyDescent="0.25">
      <c r="A12" s="326" t="s">
        <v>1120</v>
      </c>
      <c r="B12" s="39" t="s">
        <v>1121</v>
      </c>
      <c r="C12" s="42" t="s">
        <v>1144</v>
      </c>
      <c r="D12" s="329" t="s">
        <v>1163</v>
      </c>
      <c r="E12" s="336"/>
      <c r="F12" s="337"/>
    </row>
    <row r="13" spans="1:6" ht="48.75" customHeight="1" x14ac:dyDescent="0.25">
      <c r="A13" s="326"/>
      <c r="B13" s="39" t="s">
        <v>1122</v>
      </c>
      <c r="C13" s="42" t="s">
        <v>1145</v>
      </c>
      <c r="D13" s="330"/>
      <c r="E13" s="336"/>
      <c r="F13" s="337"/>
    </row>
    <row r="14" spans="1:6" ht="56.25" customHeight="1" x14ac:dyDescent="0.25">
      <c r="A14" s="326"/>
      <c r="B14" s="39" t="s">
        <v>1123</v>
      </c>
      <c r="C14" s="42" t="s">
        <v>1146</v>
      </c>
      <c r="D14" s="330"/>
      <c r="E14" s="336"/>
      <c r="F14" s="337"/>
    </row>
    <row r="15" spans="1:6" ht="92.25" customHeight="1" x14ac:dyDescent="0.25">
      <c r="A15" s="326"/>
      <c r="B15" s="39" t="s">
        <v>1124</v>
      </c>
      <c r="C15" s="43" t="s">
        <v>1147</v>
      </c>
      <c r="D15" s="330"/>
      <c r="E15" s="336"/>
      <c r="F15" s="337"/>
    </row>
    <row r="16" spans="1:6" ht="65.25" customHeight="1" x14ac:dyDescent="0.25">
      <c r="A16" s="326"/>
      <c r="B16" s="39" t="s">
        <v>1125</v>
      </c>
      <c r="C16" s="42" t="s">
        <v>1148</v>
      </c>
      <c r="D16" s="331"/>
      <c r="E16" s="336"/>
      <c r="F16" s="337"/>
    </row>
    <row r="17" spans="1:6" ht="58.5" customHeight="1" x14ac:dyDescent="0.25">
      <c r="A17" s="327" t="s">
        <v>1126</v>
      </c>
      <c r="B17" s="40" t="s">
        <v>1127</v>
      </c>
      <c r="C17" s="44" t="s">
        <v>1149</v>
      </c>
      <c r="D17" s="40" t="s">
        <v>1167</v>
      </c>
      <c r="E17" s="332"/>
      <c r="F17" s="333"/>
    </row>
    <row r="18" spans="1:6" ht="114" customHeight="1" x14ac:dyDescent="0.25">
      <c r="A18" s="327"/>
      <c r="B18" s="40" t="s">
        <v>1128</v>
      </c>
      <c r="C18" s="44" t="s">
        <v>1150</v>
      </c>
      <c r="D18" s="40" t="s">
        <v>1158</v>
      </c>
      <c r="E18" s="332"/>
      <c r="F18" s="333"/>
    </row>
    <row r="19" spans="1:6" ht="77.25" customHeight="1" x14ac:dyDescent="0.25">
      <c r="A19" s="327"/>
      <c r="B19" s="40" t="s">
        <v>1129</v>
      </c>
      <c r="C19" s="44" t="s">
        <v>1151</v>
      </c>
      <c r="D19" s="40" t="s">
        <v>1161</v>
      </c>
      <c r="E19" s="332"/>
      <c r="F19" s="333"/>
    </row>
    <row r="20" spans="1:6" ht="103.5" customHeight="1" x14ac:dyDescent="0.25">
      <c r="A20" s="327"/>
      <c r="B20" s="40" t="s">
        <v>1130</v>
      </c>
      <c r="C20" s="44" t="s">
        <v>1152</v>
      </c>
      <c r="D20" s="40" t="s">
        <v>1164</v>
      </c>
      <c r="E20" s="332"/>
      <c r="F20" s="333"/>
    </row>
    <row r="21" spans="1:6" ht="78.75" customHeight="1" x14ac:dyDescent="0.25">
      <c r="A21" s="327"/>
      <c r="B21" s="40" t="s">
        <v>1131</v>
      </c>
      <c r="C21" s="44" t="s">
        <v>1165</v>
      </c>
      <c r="D21" s="48" t="s">
        <v>1160</v>
      </c>
      <c r="E21" s="332"/>
      <c r="F21" s="333"/>
    </row>
    <row r="22" spans="1:6" ht="58.5" customHeight="1" x14ac:dyDescent="0.25">
      <c r="A22" s="327"/>
      <c r="B22" s="40" t="s">
        <v>1132</v>
      </c>
      <c r="C22" s="44" t="s">
        <v>1153</v>
      </c>
      <c r="D22" s="40" t="s">
        <v>1168</v>
      </c>
      <c r="E22" s="332"/>
      <c r="F22" s="333"/>
    </row>
    <row r="23" spans="1:6" ht="95.25" customHeight="1" x14ac:dyDescent="0.25">
      <c r="A23" s="328" t="s">
        <v>1133</v>
      </c>
      <c r="B23" s="41" t="s">
        <v>1134</v>
      </c>
      <c r="C23" s="41" t="s">
        <v>1154</v>
      </c>
      <c r="D23" s="41" t="s">
        <v>1162</v>
      </c>
      <c r="E23" s="338"/>
      <c r="F23" s="339"/>
    </row>
    <row r="24" spans="1:6" ht="89.25" x14ac:dyDescent="0.25">
      <c r="A24" s="328"/>
      <c r="B24" s="41" t="s">
        <v>1135</v>
      </c>
      <c r="C24" s="41" t="s">
        <v>1155</v>
      </c>
      <c r="D24" s="41" t="s">
        <v>1171</v>
      </c>
      <c r="E24" s="338"/>
      <c r="F24" s="339"/>
    </row>
    <row r="25" spans="1:6" ht="132" customHeight="1" x14ac:dyDescent="0.25">
      <c r="A25" s="328"/>
      <c r="B25" s="41" t="s">
        <v>1136</v>
      </c>
      <c r="C25" s="45" t="s">
        <v>1156</v>
      </c>
      <c r="D25" s="41" t="s">
        <v>1157</v>
      </c>
      <c r="E25" s="338"/>
      <c r="F25" s="339"/>
    </row>
  </sheetData>
  <autoFilter ref="A2:G3"/>
  <mergeCells count="25">
    <mergeCell ref="E24:F24"/>
    <mergeCell ref="E25:F25"/>
    <mergeCell ref="E18:F18"/>
    <mergeCell ref="E19:F19"/>
    <mergeCell ref="E20:F20"/>
    <mergeCell ref="E21:F21"/>
    <mergeCell ref="E22:F22"/>
    <mergeCell ref="E23:F23"/>
    <mergeCell ref="E17:F17"/>
    <mergeCell ref="E6:F6"/>
    <mergeCell ref="E7:F7"/>
    <mergeCell ref="E8:F8"/>
    <mergeCell ref="E9:F9"/>
    <mergeCell ref="E10:F10"/>
    <mergeCell ref="E11:F11"/>
    <mergeCell ref="E12:F12"/>
    <mergeCell ref="E13:F13"/>
    <mergeCell ref="E14:F14"/>
    <mergeCell ref="E15:F15"/>
    <mergeCell ref="E16:F16"/>
    <mergeCell ref="A7:A11"/>
    <mergeCell ref="A12:A16"/>
    <mergeCell ref="A17:A22"/>
    <mergeCell ref="A23:A25"/>
    <mergeCell ref="D12:D16"/>
  </mergeCells>
  <printOptions horizontalCentered="1" verticalCentered="1"/>
  <pageMargins left="0.23622047244094491" right="0.23622047244094491" top="0.15748031496062992" bottom="0.15748031496062992" header="0.31496062992125984" footer="0.31496062992125984"/>
  <pageSetup paperSize="14"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14</vt:i4>
      </vt:variant>
    </vt:vector>
  </HeadingPairs>
  <TitlesOfParts>
    <vt:vector size="22" baseType="lpstr">
      <vt:lpstr>TIC - Gobierno Abierto</vt:lpstr>
      <vt:lpstr>TIC Servicios</vt:lpstr>
      <vt:lpstr>TIC Gestión</vt:lpstr>
      <vt:lpstr>TIC Seguridad y Privacidad</vt:lpstr>
      <vt:lpstr>INDICADOR TI</vt:lpstr>
      <vt:lpstr>COMPONENTES</vt:lpstr>
      <vt:lpstr>Lineamientos</vt:lpstr>
      <vt:lpstr>propuesta Impacto TI</vt:lpstr>
      <vt:lpstr>COMPONENTES!Área_de_impresión</vt:lpstr>
      <vt:lpstr>'INDICADOR TI'!Área_de_impresión</vt:lpstr>
      <vt:lpstr>Lineamientos!Área_de_impresión</vt:lpstr>
      <vt:lpstr>'propuesta Impacto TI'!Área_de_impresión</vt:lpstr>
      <vt:lpstr>'TIC - Gobierno Abierto'!Área_de_impresión</vt:lpstr>
      <vt:lpstr>'TIC Gestión'!Área_de_impresión</vt:lpstr>
      <vt:lpstr>'TIC Seguridad y Privacidad'!Área_de_impresión</vt:lpstr>
      <vt:lpstr>'TIC Servicios'!Área_de_impresión</vt:lpstr>
      <vt:lpstr>COMPONENTES!Títulos_a_imprimir</vt:lpstr>
      <vt:lpstr>'propuesta Impacto TI'!Títulos_a_imprimir</vt:lpstr>
      <vt:lpstr>'TIC - Gobierno Abierto'!Títulos_a_imprimir</vt:lpstr>
      <vt:lpstr>'TIC Gestión'!Títulos_a_imprimir</vt:lpstr>
      <vt:lpstr>'TIC Seguridad y Privacidad'!Títulos_a_imprimir</vt:lpstr>
      <vt:lpstr>'TIC Servicios'!Títulos_a_imprimir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German Paz</dc:creator>
  <cp:lastModifiedBy>Angelica Galan Hernandez</cp:lastModifiedBy>
  <cp:lastPrinted>2017-02-01T17:21:42Z</cp:lastPrinted>
  <dcterms:created xsi:type="dcterms:W3CDTF">2015-11-30T02:23:18Z</dcterms:created>
  <dcterms:modified xsi:type="dcterms:W3CDTF">2017-02-01T17:21:44Z</dcterms:modified>
</cp:coreProperties>
</file>