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1315" windowHeight="9270"/>
  </bookViews>
  <sheets>
    <sheet name="Hoja1" sheetId="1" r:id="rId1"/>
    <sheet name="Hoja2" sheetId="2" r:id="rId2"/>
    <sheet name="Hoja3" sheetId="3" r:id="rId3"/>
  </sheets>
  <externalReferences>
    <externalReference r:id="rId4"/>
  </externalReferences>
  <calcPr calcId="145621"/>
</workbook>
</file>

<file path=xl/calcChain.xml><?xml version="1.0" encoding="utf-8"?>
<calcChain xmlns="http://schemas.openxmlformats.org/spreadsheetml/2006/main">
  <c r="S238" i="1"/>
  <c r="AA237"/>
  <c r="AB237" s="1"/>
  <c r="Z237"/>
  <c r="Y237"/>
  <c r="X237"/>
  <c r="V237"/>
  <c r="AB236"/>
  <c r="AA236"/>
  <c r="Z236"/>
  <c r="Y236"/>
  <c r="X236"/>
  <c r="V236"/>
  <c r="AA234"/>
  <c r="Z234"/>
  <c r="AB234" s="1"/>
  <c r="Y234"/>
  <c r="X234"/>
  <c r="V234"/>
  <c r="AB232"/>
  <c r="AA232"/>
  <c r="Y232"/>
  <c r="AA231"/>
  <c r="Z231"/>
  <c r="Z229" s="1"/>
  <c r="Y231"/>
  <c r="X231"/>
  <c r="X232" s="1"/>
  <c r="X238" s="1"/>
  <c r="V231"/>
  <c r="AA229"/>
  <c r="Y229"/>
  <c r="Y238" s="1"/>
  <c r="X229"/>
  <c r="S224"/>
  <c r="AA223"/>
  <c r="Z223"/>
  <c r="Y223"/>
  <c r="X223"/>
  <c r="V223"/>
  <c r="AA222"/>
  <c r="AB222" s="1"/>
  <c r="Z222"/>
  <c r="Y222"/>
  <c r="X222"/>
  <c r="V222"/>
  <c r="AA221"/>
  <c r="Z221"/>
  <c r="Y221"/>
  <c r="X221"/>
  <c r="AB221" s="1"/>
  <c r="V221"/>
  <c r="AA220"/>
  <c r="Z220"/>
  <c r="Y220"/>
  <c r="X220"/>
  <c r="V220"/>
  <c r="AA219"/>
  <c r="Z219"/>
  <c r="Y219"/>
  <c r="X219"/>
  <c r="V219"/>
  <c r="AA218"/>
  <c r="Z218"/>
  <c r="Y218"/>
  <c r="X218"/>
  <c r="V218"/>
  <c r="AA217"/>
  <c r="AB217" s="1"/>
  <c r="Z217"/>
  <c r="Y217"/>
  <c r="X217"/>
  <c r="V217"/>
  <c r="AA216"/>
  <c r="Z216"/>
  <c r="Y216"/>
  <c r="X216"/>
  <c r="V216"/>
  <c r="AA215"/>
  <c r="Z215"/>
  <c r="Y215"/>
  <c r="X215"/>
  <c r="V215"/>
  <c r="AA214"/>
  <c r="Z214"/>
  <c r="Y214"/>
  <c r="X214"/>
  <c r="AB214" s="1"/>
  <c r="V214"/>
  <c r="AA213"/>
  <c r="Z213"/>
  <c r="Y213"/>
  <c r="X213"/>
  <c r="V213"/>
  <c r="AA212"/>
  <c r="AB212" s="1"/>
  <c r="Z212"/>
  <c r="Y212"/>
  <c r="X212"/>
  <c r="V212"/>
  <c r="O212"/>
  <c r="O211" s="1"/>
  <c r="AA211"/>
  <c r="AB211" s="1"/>
  <c r="Z211"/>
  <c r="Y211"/>
  <c r="X211"/>
  <c r="V211"/>
  <c r="AA210"/>
  <c r="AB210" s="1"/>
  <c r="Z210"/>
  <c r="Y210"/>
  <c r="X210"/>
  <c r="V210"/>
  <c r="AA209"/>
  <c r="AA224" s="1"/>
  <c r="Z209"/>
  <c r="Y209"/>
  <c r="X209"/>
  <c r="V208"/>
  <c r="S204"/>
  <c r="AA203"/>
  <c r="Z203"/>
  <c r="AB203" s="1"/>
  <c r="Y203"/>
  <c r="X203"/>
  <c r="V203"/>
  <c r="AA202"/>
  <c r="Z202"/>
  <c r="Y202"/>
  <c r="X202"/>
  <c r="V202"/>
  <c r="AA201"/>
  <c r="Z201"/>
  <c r="Y201"/>
  <c r="X201"/>
  <c r="V201"/>
  <c r="AA200"/>
  <c r="AB200" s="1"/>
  <c r="Z200"/>
  <c r="Y200"/>
  <c r="X200"/>
  <c r="V200"/>
  <c r="AA199"/>
  <c r="AB199" s="1"/>
  <c r="Z199"/>
  <c r="Y199"/>
  <c r="X199"/>
  <c r="V199"/>
  <c r="AA198"/>
  <c r="Z198"/>
  <c r="Y198"/>
  <c r="X198"/>
  <c r="AB198" s="1"/>
  <c r="V198"/>
  <c r="AA197"/>
  <c r="Z197"/>
  <c r="Y197"/>
  <c r="X197"/>
  <c r="V197"/>
  <c r="AA196"/>
  <c r="Z196"/>
  <c r="Y196"/>
  <c r="X196"/>
  <c r="AB196" s="1"/>
  <c r="V196"/>
  <c r="AA195"/>
  <c r="Z195"/>
  <c r="Y195"/>
  <c r="X195"/>
  <c r="AB195" s="1"/>
  <c r="V195"/>
  <c r="AA194"/>
  <c r="Z194"/>
  <c r="Y194"/>
  <c r="X194"/>
  <c r="V194"/>
  <c r="AA193"/>
  <c r="Z193"/>
  <c r="Y193"/>
  <c r="X193"/>
  <c r="V193"/>
  <c r="AA192"/>
  <c r="Z192"/>
  <c r="Y192"/>
  <c r="X192"/>
  <c r="V192"/>
  <c r="AA191"/>
  <c r="AB191" s="1"/>
  <c r="Z191"/>
  <c r="Y191"/>
  <c r="X191"/>
  <c r="V191"/>
  <c r="Q191"/>
  <c r="AA190"/>
  <c r="Z190"/>
  <c r="Y190"/>
  <c r="X190"/>
  <c r="AB190" s="1"/>
  <c r="V190"/>
  <c r="AA189"/>
  <c r="Z189"/>
  <c r="Y189"/>
  <c r="X189"/>
  <c r="AB189" s="1"/>
  <c r="V189"/>
  <c r="AA188"/>
  <c r="Z188"/>
  <c r="Y188"/>
  <c r="X188"/>
  <c r="V188"/>
  <c r="AA187"/>
  <c r="Z187"/>
  <c r="Y187"/>
  <c r="X187"/>
  <c r="X204" s="1"/>
  <c r="V186"/>
  <c r="S180"/>
  <c r="AB179"/>
  <c r="AA179"/>
  <c r="Z179"/>
  <c r="Y179"/>
  <c r="X179"/>
  <c r="V179"/>
  <c r="Y178"/>
  <c r="X178"/>
  <c r="AB178" s="1"/>
  <c r="V178"/>
  <c r="AA177"/>
  <c r="Z177"/>
  <c r="Y177"/>
  <c r="X177"/>
  <c r="AB177" s="1"/>
  <c r="V177"/>
  <c r="AA176"/>
  <c r="Z176"/>
  <c r="Y176"/>
  <c r="X176"/>
  <c r="AB176" s="1"/>
  <c r="V176"/>
  <c r="AA175"/>
  <c r="Z175"/>
  <c r="Y175"/>
  <c r="AB175" s="1"/>
  <c r="X175"/>
  <c r="V175"/>
  <c r="AB174"/>
  <c r="AA174"/>
  <c r="Z174"/>
  <c r="Y174"/>
  <c r="X174"/>
  <c r="V174"/>
  <c r="AA172"/>
  <c r="Z172"/>
  <c r="Y172"/>
  <c r="X172"/>
  <c r="V172"/>
  <c r="AA170"/>
  <c r="Z170"/>
  <c r="Y170"/>
  <c r="X170"/>
  <c r="V170"/>
  <c r="AA168"/>
  <c r="Z168"/>
  <c r="Y168"/>
  <c r="X168"/>
  <c r="V168"/>
  <c r="AA166"/>
  <c r="Z166"/>
  <c r="Y166"/>
  <c r="X166"/>
  <c r="AB166" s="1"/>
  <c r="V165"/>
  <c r="S160"/>
  <c r="Y158"/>
  <c r="AB158" s="1"/>
  <c r="X158"/>
  <c r="V158"/>
  <c r="AA157"/>
  <c r="AB157" s="1"/>
  <c r="Z157"/>
  <c r="Y157"/>
  <c r="X157"/>
  <c r="V157"/>
  <c r="AA156"/>
  <c r="Z156"/>
  <c r="Y156"/>
  <c r="X156"/>
  <c r="V156"/>
  <c r="AA153"/>
  <c r="Z153"/>
  <c r="Y153"/>
  <c r="X153"/>
  <c r="V153"/>
  <c r="AA152"/>
  <c r="Z152"/>
  <c r="AB152" s="1"/>
  <c r="Y152"/>
  <c r="X152"/>
  <c r="V152"/>
  <c r="AA151"/>
  <c r="Z151"/>
  <c r="Y151"/>
  <c r="X151"/>
  <c r="V151"/>
  <c r="Z150"/>
  <c r="Y150"/>
  <c r="AB150" s="1"/>
  <c r="X150"/>
  <c r="V150"/>
  <c r="Z149"/>
  <c r="Y149"/>
  <c r="AB149" s="1"/>
  <c r="X149"/>
  <c r="V149"/>
  <c r="Z148"/>
  <c r="Y148"/>
  <c r="AB148" s="1"/>
  <c r="X148"/>
  <c r="V148"/>
  <c r="AA147"/>
  <c r="AB147" s="1"/>
  <c r="Z147"/>
  <c r="Y147"/>
  <c r="X147"/>
  <c r="V147"/>
  <c r="AA146"/>
  <c r="AB146" s="1"/>
  <c r="Z146"/>
  <c r="Y146"/>
  <c r="X146"/>
  <c r="V146"/>
  <c r="AA145"/>
  <c r="Z145"/>
  <c r="Y145"/>
  <c r="X145"/>
  <c r="V145"/>
  <c r="AA144"/>
  <c r="Z144"/>
  <c r="Y144"/>
  <c r="AB144" s="1"/>
  <c r="X144"/>
  <c r="V144"/>
  <c r="AA142"/>
  <c r="Z142"/>
  <c r="Y142"/>
  <c r="X142"/>
  <c r="V142"/>
  <c r="AA140"/>
  <c r="Z140"/>
  <c r="Y140"/>
  <c r="X140"/>
  <c r="V140"/>
  <c r="AA139"/>
  <c r="Z139"/>
  <c r="Y139"/>
  <c r="AB139" s="1"/>
  <c r="X139"/>
  <c r="V139"/>
  <c r="AB138"/>
  <c r="Z138"/>
  <c r="X138"/>
  <c r="V138"/>
  <c r="M138"/>
  <c r="AB137"/>
  <c r="AA137"/>
  <c r="Z137"/>
  <c r="X137"/>
  <c r="V137"/>
  <c r="AA136"/>
  <c r="Z136"/>
  <c r="Y136"/>
  <c r="X136"/>
  <c r="V136"/>
  <c r="AA135"/>
  <c r="Z135"/>
  <c r="Y135"/>
  <c r="X135"/>
  <c r="AB135" s="1"/>
  <c r="V135"/>
  <c r="AA134"/>
  <c r="Z134"/>
  <c r="Y134"/>
  <c r="AB134" s="1"/>
  <c r="X134"/>
  <c r="V134"/>
  <c r="AA133"/>
  <c r="Z133"/>
  <c r="Y133"/>
  <c r="X133"/>
  <c r="V133"/>
  <c r="AA132"/>
  <c r="AA160" s="1"/>
  <c r="Z132"/>
  <c r="Y132"/>
  <c r="X132"/>
  <c r="V131"/>
  <c r="S127"/>
  <c r="AA123"/>
  <c r="Z123"/>
  <c r="Y123"/>
  <c r="X123"/>
  <c r="V123"/>
  <c r="M123"/>
  <c r="AA122"/>
  <c r="Z122"/>
  <c r="Y122"/>
  <c r="X122"/>
  <c r="V122"/>
  <c r="M122"/>
  <c r="AA121"/>
  <c r="Z121"/>
  <c r="Y121"/>
  <c r="X121"/>
  <c r="W121"/>
  <c r="V121"/>
  <c r="M121"/>
  <c r="AA119"/>
  <c r="Z119"/>
  <c r="Y119"/>
  <c r="X119"/>
  <c r="V119"/>
  <c r="M119"/>
  <c r="AA117"/>
  <c r="AB117" s="1"/>
  <c r="Z117"/>
  <c r="Y117"/>
  <c r="X117"/>
  <c r="V117"/>
  <c r="M117"/>
  <c r="AA116"/>
  <c r="Z116"/>
  <c r="Y116"/>
  <c r="X116"/>
  <c r="W116"/>
  <c r="V116"/>
  <c r="AB114"/>
  <c r="AA114"/>
  <c r="Z114"/>
  <c r="Y114"/>
  <c r="X114"/>
  <c r="V114"/>
  <c r="M114"/>
  <c r="AA110"/>
  <c r="AB110" s="1"/>
  <c r="Z110"/>
  <c r="Y110"/>
  <c r="X110"/>
  <c r="V110"/>
  <c r="AA109"/>
  <c r="AA127" s="1"/>
  <c r="Z109"/>
  <c r="Y109"/>
  <c r="X109"/>
  <c r="V108"/>
  <c r="AA103"/>
  <c r="Z103"/>
  <c r="AB103" s="1"/>
  <c r="Y103"/>
  <c r="X103"/>
  <c r="AA102"/>
  <c r="Z102"/>
  <c r="Y102"/>
  <c r="X102"/>
  <c r="AB102" s="1"/>
  <c r="AA100"/>
  <c r="Z100"/>
  <c r="AB100" s="1"/>
  <c r="Y100"/>
  <c r="X100"/>
  <c r="AA99"/>
  <c r="Z99"/>
  <c r="Y99"/>
  <c r="X99"/>
  <c r="AB99" s="1"/>
  <c r="AA98"/>
  <c r="Z98"/>
  <c r="Y98"/>
  <c r="X98"/>
  <c r="AB98" s="1"/>
  <c r="AA96"/>
  <c r="Z96"/>
  <c r="AB96" s="1"/>
  <c r="Y96"/>
  <c r="X96"/>
  <c r="AA92"/>
  <c r="Z92"/>
  <c r="Y92"/>
  <c r="X92"/>
  <c r="V92"/>
  <c r="AA88"/>
  <c r="Z88"/>
  <c r="Y88"/>
  <c r="X88"/>
  <c r="V88"/>
  <c r="Z85"/>
  <c r="Z104" s="1"/>
  <c r="Y85"/>
  <c r="Y104" s="1"/>
  <c r="X85"/>
  <c r="V84"/>
  <c r="Y80"/>
  <c r="Z74"/>
  <c r="AB74" s="1"/>
  <c r="Y74"/>
  <c r="X74"/>
  <c r="AA72"/>
  <c r="AA80" s="1"/>
  <c r="Z72"/>
  <c r="Z80" s="1"/>
  <c r="Y72"/>
  <c r="X72"/>
  <c r="X80" s="1"/>
  <c r="V71"/>
  <c r="AA63"/>
  <c r="Z63"/>
  <c r="Y63"/>
  <c r="X63"/>
  <c r="V63"/>
  <c r="AA61"/>
  <c r="Z61"/>
  <c r="Y61"/>
  <c r="X61"/>
  <c r="V61"/>
  <c r="AA59"/>
  <c r="Z59"/>
  <c r="Y59"/>
  <c r="X59"/>
  <c r="V59"/>
  <c r="AA58"/>
  <c r="Z58"/>
  <c r="Y58"/>
  <c r="AB58" s="1"/>
  <c r="X58"/>
  <c r="V58"/>
  <c r="AA56"/>
  <c r="Z56"/>
  <c r="AB56" s="1"/>
  <c r="Y56"/>
  <c r="X56"/>
  <c r="V56"/>
  <c r="AA55"/>
  <c r="AA65" s="1"/>
  <c r="Z55"/>
  <c r="Y55"/>
  <c r="Y65" s="1"/>
  <c r="X55"/>
  <c r="X65" s="1"/>
  <c r="V54"/>
  <c r="AA49"/>
  <c r="Z49"/>
  <c r="Y49"/>
  <c r="X49"/>
  <c r="V49"/>
  <c r="AA48"/>
  <c r="Z48"/>
  <c r="Y48"/>
  <c r="X48"/>
  <c r="V48"/>
  <c r="AA47"/>
  <c r="Z47"/>
  <c r="Y47"/>
  <c r="X47"/>
  <c r="V47"/>
  <c r="AA46"/>
  <c r="Z46"/>
  <c r="Y46"/>
  <c r="X46"/>
  <c r="V46"/>
  <c r="AA45"/>
  <c r="Z45"/>
  <c r="Y45"/>
  <c r="X45"/>
  <c r="V45"/>
  <c r="AA44"/>
  <c r="AB44" s="1"/>
  <c r="Z44"/>
  <c r="Y44"/>
  <c r="X44"/>
  <c r="V44"/>
  <c r="AA43"/>
  <c r="Z43"/>
  <c r="Y43"/>
  <c r="X43"/>
  <c r="V43"/>
  <c r="AA39"/>
  <c r="Z39"/>
  <c r="Y39"/>
  <c r="X39"/>
  <c r="V39"/>
  <c r="AA37"/>
  <c r="Z37"/>
  <c r="Y37"/>
  <c r="X37"/>
  <c r="V37"/>
  <c r="AA36"/>
  <c r="AB36" s="1"/>
  <c r="Z36"/>
  <c r="Z50" s="1"/>
  <c r="Y36"/>
  <c r="X36"/>
  <c r="X50" s="1"/>
  <c r="V35"/>
  <c r="AA29"/>
  <c r="Z29"/>
  <c r="Y29"/>
  <c r="X29"/>
  <c r="AB29" s="1"/>
  <c r="V29"/>
  <c r="AA27"/>
  <c r="Z27"/>
  <c r="Y27"/>
  <c r="X27"/>
  <c r="V27"/>
  <c r="AA26"/>
  <c r="Z26"/>
  <c r="Y26"/>
  <c r="X26"/>
  <c r="V26"/>
  <c r="AA25"/>
  <c r="Z25"/>
  <c r="Y25"/>
  <c r="X25"/>
  <c r="V25"/>
  <c r="AA24"/>
  <c r="Z24"/>
  <c r="Y24"/>
  <c r="X24"/>
  <c r="AB24" s="1"/>
  <c r="V24"/>
  <c r="AA23"/>
  <c r="Z23"/>
  <c r="Y23"/>
  <c r="X23"/>
  <c r="V23"/>
  <c r="AA22"/>
  <c r="Z22"/>
  <c r="Y22"/>
  <c r="X22"/>
  <c r="V22"/>
  <c r="AA21"/>
  <c r="Z21"/>
  <c r="Y21"/>
  <c r="X21"/>
  <c r="V21"/>
  <c r="AA20"/>
  <c r="Z20"/>
  <c r="Y20"/>
  <c r="AB20" s="1"/>
  <c r="X20"/>
  <c r="V20"/>
  <c r="AA19"/>
  <c r="Z19"/>
  <c r="Y19"/>
  <c r="X19"/>
  <c r="V19"/>
  <c r="AA18"/>
  <c r="Z18"/>
  <c r="Y18"/>
  <c r="X18"/>
  <c r="V18"/>
  <c r="AA17"/>
  <c r="AB17" s="1"/>
  <c r="Z17"/>
  <c r="X17"/>
  <c r="V17"/>
  <c r="AA16"/>
  <c r="Z16"/>
  <c r="AB16" s="1"/>
  <c r="Y16"/>
  <c r="X16"/>
  <c r="V16"/>
  <c r="AB15"/>
  <c r="AA15"/>
  <c r="AA31" s="1"/>
  <c r="Z15"/>
  <c r="Y15"/>
  <c r="X15"/>
  <c r="V15"/>
  <c r="AA12"/>
  <c r="Z12"/>
  <c r="Y12"/>
  <c r="X12"/>
  <c r="V11"/>
  <c r="X160" l="1"/>
  <c r="AB63"/>
  <c r="Y180"/>
  <c r="AB172"/>
  <c r="Y204"/>
  <c r="AB192"/>
  <c r="AB201"/>
  <c r="X224"/>
  <c r="AB215"/>
  <c r="AB218"/>
  <c r="AB19"/>
  <c r="AB92"/>
  <c r="Y127"/>
  <c r="AB116"/>
  <c r="AB121"/>
  <c r="Y160"/>
  <c r="AB142"/>
  <c r="AB145"/>
  <c r="AB156"/>
  <c r="Z180"/>
  <c r="AB170"/>
  <c r="Z204"/>
  <c r="AB194"/>
  <c r="AB202"/>
  <c r="Y224"/>
  <c r="AB216"/>
  <c r="AB219"/>
  <c r="AA238"/>
  <c r="Z238"/>
  <c r="Z232"/>
  <c r="AB18"/>
  <c r="AB25"/>
  <c r="AB37"/>
  <c r="AB45"/>
  <c r="AB48"/>
  <c r="X127"/>
  <c r="AB122"/>
  <c r="AB140"/>
  <c r="AB151"/>
  <c r="AB22"/>
  <c r="AB26"/>
  <c r="Y50"/>
  <c r="AB39"/>
  <c r="AB50" s="1"/>
  <c r="AB46"/>
  <c r="AB61"/>
  <c r="AB27"/>
  <c r="AB43"/>
  <c r="AB47"/>
  <c r="AB49"/>
  <c r="Z65"/>
  <c r="AB59"/>
  <c r="AB72"/>
  <c r="AB80" s="1"/>
  <c r="X104"/>
  <c r="AB88"/>
  <c r="AA104"/>
  <c r="Z127"/>
  <c r="AB119"/>
  <c r="AB123"/>
  <c r="AB133"/>
  <c r="AB136"/>
  <c r="Z160"/>
  <c r="AB153"/>
  <c r="AA180"/>
  <c r="AB168"/>
  <c r="AA204"/>
  <c r="AB188"/>
  <c r="AB193"/>
  <c r="AB197"/>
  <c r="Z224"/>
  <c r="AB213"/>
  <c r="AB220"/>
  <c r="AB223"/>
  <c r="AB231"/>
  <c r="AB104"/>
  <c r="Z31"/>
  <c r="AB31" s="1"/>
  <c r="Y31"/>
  <c r="AB23"/>
  <c r="X31"/>
  <c r="AB11"/>
  <c r="AB21"/>
  <c r="O210"/>
  <c r="O203" s="1"/>
  <c r="P211"/>
  <c r="AB55"/>
  <c r="AB85"/>
  <c r="X180"/>
  <c r="AB209"/>
  <c r="AB224" s="1"/>
  <c r="AA50"/>
  <c r="AB109"/>
  <c r="AB132"/>
  <c r="AB229"/>
  <c r="AB238" s="1"/>
  <c r="AB187"/>
  <c r="AB160" l="1"/>
  <c r="AB180"/>
  <c r="AB127"/>
  <c r="AB204"/>
  <c r="AB65"/>
  <c r="P210"/>
  <c r="Q210" s="1"/>
  <c r="Q211"/>
  <c r="Q212" s="1"/>
  <c r="P203"/>
  <c r="O200"/>
  <c r="Q200" l="1"/>
  <c r="O199"/>
  <c r="Q199" s="1"/>
  <c r="R198"/>
  <c r="Q198"/>
  <c r="P198"/>
</calcChain>
</file>

<file path=xl/sharedStrings.xml><?xml version="1.0" encoding="utf-8"?>
<sst xmlns="http://schemas.openxmlformats.org/spreadsheetml/2006/main" count="1115" uniqueCount="396">
  <si>
    <t>SUPERINTENDENCIA DE PUERTOS Y TRANSPORTE</t>
  </si>
  <si>
    <t>SISTEMA DE GESTION INTEGRADO</t>
  </si>
  <si>
    <t>PROCESO: DIRECCIONAMIENTO ESTRATEGICO</t>
  </si>
  <si>
    <t>PLAN DE ACCION 2014</t>
  </si>
  <si>
    <t>GESTION MISIONAL</t>
  </si>
  <si>
    <t>PUERTOS</t>
  </si>
  <si>
    <t>INDICADOR SELECCIONADO PARA LAS ACTIVIDADES</t>
  </si>
  <si>
    <t>POLITICA DE GOBIERNO</t>
  </si>
  <si>
    <t>COMPONENTES DE LA POLITICA</t>
  </si>
  <si>
    <t>ACTIVIDADES</t>
  </si>
  <si>
    <t>ENTREGABLES</t>
  </si>
  <si>
    <t>METAS  (%)</t>
  </si>
  <si>
    <t xml:space="preserve">PESO PORCENTUAL DE LA ACTIVIDAD (%)          </t>
  </si>
  <si>
    <t>RESPONSABLE</t>
  </si>
  <si>
    <t xml:space="preserve">FECHA DE CIERRE DE LA ACTIVIDAD </t>
  </si>
  <si>
    <t xml:space="preserve">EVIDENCIA O AVANCE DE LOS ENTREGABLES O PRODUCTOS </t>
  </si>
  <si>
    <t>FECHA PROGRAMADA PARA LOS ENTREGABLES</t>
  </si>
  <si>
    <t>PORCENTAJE DE CUMPLIMIENTO POR PERIODOS</t>
  </si>
  <si>
    <t>ACUM</t>
  </si>
  <si>
    <t>NOMBRE DEL INDICADOR</t>
  </si>
  <si>
    <t>FORMULA DEL INDICADOR</t>
  </si>
  <si>
    <t>META 2014</t>
  </si>
  <si>
    <t>% CUMPLIMIENTO DE LA META</t>
  </si>
  <si>
    <t>VIGILANCIA, INSPECCION Y CONTROL</t>
  </si>
  <si>
    <t>INSPECCION</t>
  </si>
  <si>
    <t>Ejecucion del Plan de Visitas de Inspeccion en Situ 2014</t>
  </si>
  <si>
    <t>Informe y Anexos.</t>
  </si>
  <si>
    <t>Funcionarios Delegada de Puertos</t>
  </si>
  <si>
    <t>31/03/2014
30/06/2014
30/09/2014
31/12/2014</t>
  </si>
  <si>
    <t>07/04/2014
07/07/2014
07/10/2014
07/01/2015</t>
  </si>
  <si>
    <t>I</t>
  </si>
  <si>
    <t>II</t>
  </si>
  <si>
    <t>III</t>
  </si>
  <si>
    <t>IV</t>
  </si>
  <si>
    <t>Efectividad</t>
  </si>
  <si>
    <t>No. De visitas realizadas/ No. De visitas programadas</t>
  </si>
  <si>
    <t>VIGILANCIA</t>
  </si>
  <si>
    <t xml:space="preserve">Evaluación Financiera y contable vigencia 2013, de los vigilados que reportan. (A) Análisis de indicadores financieros y diagnostico preliminar de situación contable y financiera.  </t>
  </si>
  <si>
    <t>N/A</t>
  </si>
  <si>
    <t>Irma Esperanza Aguilar Aguilar  y Contadores de la Delegada</t>
  </si>
  <si>
    <t xml:space="preserve">
30/06/2014</t>
  </si>
  <si>
    <t xml:space="preserve">
07/07/2014</t>
  </si>
  <si>
    <t xml:space="preserve">Evaluación financiera y contable vigencia 2013, de los vigilados que reportan,  Análisis especifico al 100% de las empresas con alerta de causal de disolución y situación operacional deficitaria. </t>
  </si>
  <si>
    <t>30/09/2014
31/12/2014</t>
  </si>
  <si>
    <t>07/10/2014
07/01/2015</t>
  </si>
  <si>
    <t>Conciliación de ingresos por operación sujeta a vigilancia del 100% de los vigilados de puertos. A 30 de junio de 2014.</t>
  </si>
  <si>
    <t>Revision de las solicitudes de modificacion de tarifas remitidas por las sociedades portuarias.</t>
  </si>
  <si>
    <t>Nestor Ivan Rios Ramirez</t>
  </si>
  <si>
    <t>Seguimiento y verificacion de los pagos por contraprestacion a la Nacion y Municipios de las sociedades portuarias obligadas al pago.</t>
  </si>
  <si>
    <t>Evaluacion de la Gestion Tecnica, Operativa y Financiera de las sociedades portuarias fluviales.</t>
  </si>
  <si>
    <t>Marco Aurelio Velasco Velez</t>
  </si>
  <si>
    <t>30/06/2014
30/09/2014
31/12/2014</t>
  </si>
  <si>
    <t>07/07/2014
07/10/2014
07/01/2015</t>
  </si>
  <si>
    <t>Seguimiento y verificacion del cumplimiento del Codigo PBIP de las  sociedades portuarias.</t>
  </si>
  <si>
    <t>Jose Eduardo Olaya Gonzalez</t>
  </si>
  <si>
    <t xml:space="preserve">Seguimiento al Cumplimiento de los decretos de cargue directo de carbon por parte de las sociedades portuarias obligadas al cumplimiento. </t>
  </si>
  <si>
    <t xml:space="preserve">Actualizacion del  Directorio de Vigilados.  </t>
  </si>
  <si>
    <t>Verificacion de las polizas de los sujetos de vigilancia.</t>
  </si>
  <si>
    <t>Maricela Gómez Vega</t>
  </si>
  <si>
    <t>RECURSOS FINANCIEROS DEL PLAN</t>
  </si>
  <si>
    <t>Seguimiento de las obras de inversion y mantenimiento de las sociedades portuarias.</t>
  </si>
  <si>
    <t>Juan Ivan Mendoza Vargas</t>
  </si>
  <si>
    <t>APROPIADO</t>
  </si>
  <si>
    <t>EJECUTADO</t>
  </si>
  <si>
    <t>FUENTE DE FINANCIACION</t>
  </si>
  <si>
    <t>% CUMPLIMIENTO</t>
  </si>
  <si>
    <t>Informe de accidentalidad fluvial.</t>
  </si>
  <si>
    <t>Odalis Maria Diaz Bohorquez</t>
  </si>
  <si>
    <t xml:space="preserve"> </t>
  </si>
  <si>
    <t>FUNCIONAMIENTO</t>
  </si>
  <si>
    <t>INVERSION</t>
  </si>
  <si>
    <t>CONTROL</t>
  </si>
  <si>
    <t>Recepcionar, atender y tramitar PQR.</t>
  </si>
  <si>
    <t>Maricela Gómez Vega y funcionarios de la Delegada</t>
  </si>
  <si>
    <t>$</t>
  </si>
  <si>
    <t>Informe  de tramites sobre las investigaciones administrativas (Resolucion de Aperturas, Auto de Prueba; Resolucion de  fallos, Resolucion de recursos de Reposicion, Resolucion de Revocatorias, Archivos, Caducidades, reformas Estatutarias, Revocatorias e Iniciar investigación al 100% de las presuntas infracciones cometidas por los sujetos de supervisión de la Delegada de Puertos en el periodo enero 1 al 31 de diciembre de 2014.</t>
  </si>
  <si>
    <t>Grupo de Investigaciones de la Delegada</t>
  </si>
  <si>
    <t>FUNCIONARIO DE APOYO OFICINA DE PLANEACION</t>
  </si>
  <si>
    <t>DAVID SALAMANCA SIACHOQUE</t>
  </si>
  <si>
    <t>TOTAL PORCENTAJE</t>
  </si>
  <si>
    <t>TRANSITO</t>
  </si>
  <si>
    <t>METAS (%)</t>
  </si>
  <si>
    <t xml:space="preserve">PORCENTAJE DE CUMPLIMIENTO (Planeación) </t>
  </si>
  <si>
    <t>Practicar 374 visitas programadas en el marco del plan general de visitas.</t>
  </si>
  <si>
    <t>Formato en correo electrónico.</t>
  </si>
  <si>
    <t>Coordinador Inspección Dr. Enrique Pacheco</t>
  </si>
  <si>
    <t>(Ejecutado / Programado)</t>
  </si>
  <si>
    <t>Realizar 12 operativos a la prestacion del servicio público de transporte y/o a los organismos de apoyo al transito y transporte.</t>
  </si>
  <si>
    <t>Realizar 20 reuniones con vigilados y/o areas metropolitanas.</t>
  </si>
  <si>
    <t>Delegado Dr. Fernando Martínez</t>
  </si>
  <si>
    <t>Realizar 100% de investigaciones de las presuntas infracciones cometidas por los sujetos de supervisión.</t>
  </si>
  <si>
    <t xml:space="preserve">Coordinador Investigaciones y Control </t>
  </si>
  <si>
    <t>Emitir 600 fallos de investigaciones administrativas originadas en petición quejas y visitas de inspección.</t>
  </si>
  <si>
    <t>Emitir 250 actos administrativos mediante los cuales se resuelven recursos de reposicion originados de peticiones quejas y visitas de inspeccion.</t>
  </si>
  <si>
    <t>Proyectar 14,000 actos administrativos apertura, fallo, recurso de reposicion, caducidad favorabilidad o archivo,autos de prueba, en grupo de IUIT.</t>
  </si>
  <si>
    <t xml:space="preserve">Coordinador IUIT Dr. Luis Garibello. </t>
  </si>
  <si>
    <t>Tramitar las 6730 PQR pendientes allegadas en vigencia de 2013.</t>
  </si>
  <si>
    <t xml:space="preserve">Coordinador PQR Dra. Rebeca Mejia </t>
  </si>
  <si>
    <t>Tramitar PQR y solicitudes varias allegados al grupo en vigencia 2014.</t>
  </si>
  <si>
    <t>Evaluar financieramente como minimo a los vigilados hablitados en la modalidad pasajeros por carretera que presentaron informacion financiera del 2013.</t>
  </si>
  <si>
    <t>LUZ STELLA MAYORGA RAMIREZ</t>
  </si>
  <si>
    <t>CONCESIONES</t>
  </si>
  <si>
    <t>PORCENTAJE DE CUMPLIMIENTO (Planeación)</t>
  </si>
  <si>
    <t xml:space="preserve">Realizar ciento sesenta y cinco (165) Inspecciones Programadas. </t>
  </si>
  <si>
    <t>Cuadro de programación de inspecciones y operativos.</t>
  </si>
  <si>
    <t>Funcionarios Asignados Delegada de Concesiones e Infraestructura</t>
  </si>
  <si>
    <t>Ejecutado / Programado</t>
  </si>
  <si>
    <t>Efectuar cincuenta (50) inspecciones no programadas.</t>
  </si>
  <si>
    <t>Informe de inspecciones imprevistas.</t>
  </si>
  <si>
    <t xml:space="preserve">Realizar cien (100) operativos de presencia institucional. </t>
  </si>
  <si>
    <t>Informe de operativos a realizar.</t>
  </si>
  <si>
    <t xml:space="preserve">Realizar doscientas setenta (270) evaluaciones técnicas. </t>
  </si>
  <si>
    <t>Cuadro de evaluaciones programadas.</t>
  </si>
  <si>
    <t>Realizar vigilancia subjetiva a doscientos nueve (209) aspectos societarios, económicos y financieros.</t>
  </si>
  <si>
    <t>Informe de evaluaciones realizadas.</t>
  </si>
  <si>
    <t>Estructurar el 100% de los procesos administrativos requeridos.</t>
  </si>
  <si>
    <t>Informe de seguimiento de investigaciones 2014.</t>
  </si>
  <si>
    <t>$ 200,000,000</t>
  </si>
  <si>
    <t>NELSON RODOLFO OSORIO P</t>
  </si>
  <si>
    <t>GESTION APOYO</t>
  </si>
  <si>
    <t>GESTION MISIONAL Y DE GOBIERNO</t>
  </si>
  <si>
    <t>IINDICADORES Y METAS DE GOBIERNO</t>
  </si>
  <si>
    <t>Ejecutar el 98% del presupuesto de inversión en la vigencia 2014</t>
  </si>
  <si>
    <t xml:space="preserve">Ejeccución presupuestal. </t>
  </si>
  <si>
    <t>Frank Guzman Daza</t>
  </si>
  <si>
    <t>30/06/2014
30/09/2014</t>
  </si>
  <si>
    <t>07/07/2014
07/10/2014</t>
  </si>
  <si>
    <t xml:space="preserve">Eficiencia </t>
  </si>
  <si>
    <t>(Ejecutado / Programado) *100</t>
  </si>
  <si>
    <t>98% inversión al 30 de julio - 85% obligado recursos de funcionamiento al 30 de diciembre de 2014.</t>
  </si>
  <si>
    <t>Ejecutar el 85% del presupuesto obligado de funcionamiento en la vigencia 2014.</t>
  </si>
  <si>
    <t xml:space="preserve">Ejecución presupuestal. </t>
  </si>
  <si>
    <t>PRESUPUESTO DE $31.000.000.000; C/TRIM DE $7,750,000,000
PRIMER TRIMESTRE: Se obligó $3.511.877.720,00 
SEGUNDO TRIMESTRE: Se obligó $6,299,097,044
TERCER TRIMESTRE: Se obligó $6,422,419,081</t>
  </si>
  <si>
    <t>JOHANNA SANCHEZ BELTRAN</t>
  </si>
  <si>
    <t xml:space="preserve">                                                                                                                             TOTAL PORCENTAJE</t>
  </si>
  <si>
    <t>TRANSPARENCIA PARTICIPACION Y SERVICIO AL CIUDADANO</t>
  </si>
  <si>
    <t>TRANSPARENCIA PARTICIPACION Y SERVICIO CIUDADANO</t>
  </si>
  <si>
    <t xml:space="preserve">Plan Anticorrupción y de Atención al Ciudadano </t>
  </si>
  <si>
    <t>Implementar y Socializar el documento Políticas de Atención al Ciudadano.</t>
  </si>
  <si>
    <t>Documento de avance de las politicas implementadas.</t>
  </si>
  <si>
    <t>Rocio Oviedo Vergara</t>
  </si>
  <si>
    <t>Eficacia</t>
  </si>
  <si>
    <t>(No. De actividades realizadas / No. De actividades programadas)*100</t>
  </si>
  <si>
    <t>Transparencia y Acceso a la información pública</t>
  </si>
  <si>
    <t xml:space="preserve">Elaborar y publicar en el portal web, informes sobre la  gestión del grupo de Atención al Ciudadano con el fin de mejorar el servicio que presta la entidad y racionalizar el uso de los recursos. </t>
  </si>
  <si>
    <r>
      <rPr>
        <sz val="8"/>
        <rFont val="Calibri"/>
        <family val="2"/>
        <scheme val="minor"/>
      </rPr>
      <t>I</t>
    </r>
    <r>
      <rPr>
        <sz val="8"/>
        <color theme="1"/>
        <rFont val="Calibri"/>
        <family val="2"/>
        <scheme val="minor"/>
      </rPr>
      <t xml:space="preserve">nformes de Gestión y publicación. </t>
    </r>
  </si>
  <si>
    <t>Participación Ciudadana</t>
  </si>
  <si>
    <t xml:space="preserve">Fortalecer los canales de atención al ciudadano de la entidad. </t>
  </si>
  <si>
    <t>Informe de levantamiento de la informacion de las solicitudes de los ciudadanos y vigilados.</t>
  </si>
  <si>
    <t>Rendición de Cuentas</t>
  </si>
  <si>
    <t>Actualizar y socializar el procedimiento de Atención al Ciudadano.</t>
  </si>
  <si>
    <t>Informe de Gestión .</t>
  </si>
  <si>
    <t>Frank Guzmán Daza</t>
  </si>
  <si>
    <r>
      <t xml:space="preserve">PRIMER TRIMESTRE:  " Informe de gestión prestación del servicio Grupo de Atención al Ciudadano;  Rdos Nos. 20145000013303 del 17 de febrero de 2014; 20145000026293 del 27 de marzo de 2014; 20145000029163 del 4 de abril de  2014.
- Informe  de gestión y análisis de prestación del servicio de atención al ciudadano Primer (1º) trimestre vigencia 2014, Rdo. No. 20145000028773 del 3 de abril de 2014.
- Publicados en la página Web de la Superintendencia de Puertos y Transporte.
- El Tablero de Control del  Grupo de Atención al Ciudadano, actualizado a marzo de 2014, subido en el KAWAK y enviado por el Sistema Orfeo mediante radicados Nos. 20145000022813 del 17 de marzo de 2013 y 20145000029143 del 4 de abril de 2014-04-04
"
</t>
    </r>
    <r>
      <rPr>
        <b/>
        <sz val="8"/>
        <rFont val="Calibri"/>
        <family val="2"/>
        <scheme val="minor"/>
      </rPr>
      <t>SEGUNDO TRIMESTRE</t>
    </r>
    <r>
      <rPr>
        <sz val="8"/>
        <rFont val="Calibri"/>
        <family val="2"/>
        <scheme val="minor"/>
      </rPr>
      <t xml:space="preserve">:
Se realizo la solicitud de homologación en Kawak del procedimiento de atención al ciudadano, ante la Oficina de Planeación, una vez actualizado y  aprobado por Secretaria General, dueño del proceso.
</t>
    </r>
  </si>
  <si>
    <t>Acta de Reunión.</t>
  </si>
  <si>
    <t>30/06/2014
31/12/2014</t>
  </si>
  <si>
    <t>Realizar cuatro (4) encuentros institucionales con el Super - "Café con el Super".</t>
  </si>
  <si>
    <t xml:space="preserve">Registro Fotográfico. </t>
  </si>
  <si>
    <t>Mediante los meses de enero a marzo de 2014 se generaron los Boletines Internos de la Supertransporte Nros. 8,9.10.11 y 12 marzo de 2014, en donde se presentó el Café con el Super.</t>
  </si>
  <si>
    <t>Realizar cuatro (4) Chats sobre temas de interes nacional referentes al sector transporte.</t>
  </si>
  <si>
    <t xml:space="preserve">Informe de participación. </t>
  </si>
  <si>
    <t>Servicio al Ciudadano</t>
  </si>
  <si>
    <t xml:space="preserve">Actualizar y socializar el procedimiento de Atencion al Ciudadano .
</t>
  </si>
  <si>
    <t>Procedimiento de Atencion al Ciudadano homologado.</t>
  </si>
  <si>
    <t xml:space="preserve">Aplicar encuestas para medir la satisfaccion de la prestación del  servicio al  Ciudadano y Vigilado. 
</t>
  </si>
  <si>
    <t>Encuestas de identificacion de necesidades aplicadas (mensuales).</t>
  </si>
  <si>
    <t>PRIMER TRIMESTRE: Informe de gestión prestación del servicio Grupo de Atención al Ciudadano;  Rdos Nos. 20145000013303 del 17 de febrero de 2014; 20145000026293 del 27 de marzo de 2014; 20145000029163 del 4 de abril de  2014.
- Informe  de gestión y análisis de prestación del servicio de atención al ciudadano Primer (1º) trimestre vigencia 2014, Rdo. No. 20145000028773 del 3 de abril de 2014.
- Publicados en la página Web de la Superintendencia de Puertos y Transporte.
- El Tablero de Control del  Grupo de Atención al Ciudadano, actualizado a marzo de 2014, subido en el KAWAK y enviado por el Sistema Orfeo mediante radicados Nos. 20145000022813 del 17 de marzo de 2013 y 20145000029143 del 4 de abril de 2014-04-04.
SEGUNDO TRIMESTRE:
"Informe de gestión prestación del servicio Grupo de Atención al Ciudadano, correspondientes a los meses de abril, mayo y junio del 2014;  Rdos.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 Publicados en la página Web de la Superintendencia de Puertos y Transporte. El Tablero de Control del  Grupo de Atención al Ciudadano, actualizado a junio de 2014, subido en el KAWAK y enviado por el Sistema Orfeo mediante radicados Nos. 20145000039763, 20145000049493, 20145000057153."</t>
  </si>
  <si>
    <t xml:space="preserve">Realizar dos (2) Campañas de divulgación de los trámites y servicios que presta la entidad en la Feria del Sector Transporte y del DNP. </t>
  </si>
  <si>
    <t>Informe de la actividad y registros.</t>
  </si>
  <si>
    <t xml:space="preserve">PRIMER TRIMESTRE:Se han vendido gestionando con el Ministerio de Transporte el tema de las Jornadas del servicio al ciudadano del Sector Transporte los días 11 de febrero de 2014 (Acta de Reunión 11 de febrero de 2014) y 5 de marzo del 2014(correo electrónico enviado por el Dr. Juan Armando Miranda Corrales al Ministerio de Transporte ( donde se indica los requerimientos mini os de recursos físicos  necesarios para la Superintendencia en la participación en las cuatros jornadas pensadas en VUP, MTR,BUN y PSO 
SEGUNDO TRIMESTRE:
Han programado la  participación del grupo de atención al ciudadano en las ferias del servicio del DNP y para ello y con VB de la Secretaria General se monto en la plataforma del DNP los tramites y servicios que se ofrecerán a la ciudadanía y vigilados en las ferias; Con relación a las jornadas regionales del servicio al ciudadano del sector transporte, por motivos administrativos y redistribución del presupuesto  no se llevo a cabo dicha actividad.
</t>
  </si>
  <si>
    <t>VICTORIA ROMERO CAMARGO</t>
  </si>
  <si>
    <t>GRUPO DE TALENTO HUMANO</t>
  </si>
  <si>
    <t>PORCENTAJE DE CUMPLIMIENTO 
(Planeación)</t>
  </si>
  <si>
    <t>GESTION DE TALENTO HUMANO</t>
  </si>
  <si>
    <t>PLAN ESTRATÉGICO DE RRHH</t>
  </si>
  <si>
    <t>Formular el Plan Estrategico de Recursos Humanos.</t>
  </si>
  <si>
    <t>Plan Estrategico 2014.</t>
  </si>
  <si>
    <t xml:space="preserve">COORDINACION DE TALENTO HUMANO </t>
  </si>
  <si>
    <t>EFICIENCIA</t>
  </si>
  <si>
    <t>No. Actividades realizadas/No. Actividades programadas * 100</t>
  </si>
  <si>
    <t xml:space="preserve">Control Interno Disciplinario </t>
  </si>
  <si>
    <t>PLAN ANUAL DE VACANTES</t>
  </si>
  <si>
    <t>Elaborar el Plan Anual de vacantes  2014 de de acuerdo con la Ley 909 de 2004.</t>
  </si>
  <si>
    <t>Plan Anual de Vacantes 2014.</t>
  </si>
  <si>
    <t>EFICACIA</t>
  </si>
  <si>
    <t>CAPACITACIÓN</t>
  </si>
  <si>
    <t>Certificados de asistencia.</t>
  </si>
  <si>
    <t>31/03/2014
31/12/2014</t>
  </si>
  <si>
    <t>07/04/2014
07/01/2015</t>
  </si>
  <si>
    <t>Desarrollar dos (2) campañas de Gestión Etica con el fin de fortalecer la mística de los empleados.</t>
  </si>
  <si>
    <t>Registros Fotograficos.</t>
  </si>
  <si>
    <t>Plan Institucional de Capacitación.</t>
  </si>
  <si>
    <t>BIENESTAR E INCENTIVOS</t>
  </si>
  <si>
    <t>Acto administrativo.</t>
  </si>
  <si>
    <t>Informe de Resultados.</t>
  </si>
  <si>
    <t>Plan de Actividades.</t>
  </si>
  <si>
    <t>07/07/2014
07/01/2015</t>
  </si>
  <si>
    <t>CONTROL INTERNO DISCIPLINARIO</t>
  </si>
  <si>
    <t xml:space="preserve">Certificados de Asistencia y Registro fotográfico. </t>
  </si>
  <si>
    <t xml:space="preserve">Luz Betty Acosta G. </t>
  </si>
  <si>
    <t xml:space="preserve">EFICIENCIA ADMINISTRATIVA </t>
  </si>
  <si>
    <t xml:space="preserve">GESTION DE LA CALIDAD </t>
  </si>
  <si>
    <t>Actualizar los procesos y procedimientos de direccionamiento estrategico.</t>
  </si>
  <si>
    <t>Procedimientos actualizados.</t>
  </si>
  <si>
    <t>Ejecución de Programa de Auditorías Integrales</t>
  </si>
  <si>
    <t>(Auditorias programadas / Auditorías Ejecutadas )*100</t>
  </si>
  <si>
    <t>Revisar y actualizar los mapas de riesgos de Direccionamiento Estrategico.</t>
  </si>
  <si>
    <t>Mapas de riesgo actualizados.</t>
  </si>
  <si>
    <t>Realizar control de documentos y registros.</t>
  </si>
  <si>
    <t>Impresión de documentos incorporados en el Kawak.</t>
  </si>
  <si>
    <t>Efectuar revisión por la Dirección.</t>
  </si>
  <si>
    <t>Acta de Revisión.</t>
  </si>
  <si>
    <t>PLAN INSTITUCIONAL DE GESTIÓN AMBIENTAL - PIGA</t>
  </si>
  <si>
    <t>Realizar cambio de grifos de la entidad a grifos ahorradores.</t>
  </si>
  <si>
    <t>Contrato de mantenimiento</t>
  </si>
  <si>
    <t>Cambio de contenedores de basuras.</t>
  </si>
  <si>
    <t>Acta de compra</t>
  </si>
  <si>
    <t>Informes de campaña.</t>
  </si>
  <si>
    <t>Eficiencia</t>
  </si>
  <si>
    <t>No. De Actividades Ejecutadas / No. Actividades Propuestas</t>
  </si>
  <si>
    <t xml:space="preserve">EFICIENCIA ADMINISTRATIVA Y CERO PAPEL </t>
  </si>
  <si>
    <t>Realizar dos (2) campañas internas para la eficiencia y el uso racional del papel.</t>
  </si>
  <si>
    <t xml:space="preserve">RACIONALIZACION DE TRAMITES </t>
  </si>
  <si>
    <t>Manterner constante las politicas de  atención al Ciudadano.</t>
  </si>
  <si>
    <t>Informes.</t>
  </si>
  <si>
    <t>Informar a la ciudadanía sobre los medios de atención con los que cuentan la entidad para la recepción de peticiones quejas sugerencias reclamos y denuncias de actos de corrupción.</t>
  </si>
  <si>
    <t>MODERNIZACION INSTITUCIONAL</t>
  </si>
  <si>
    <t>Conformación equipo de trabajo</t>
  </si>
  <si>
    <t xml:space="preserve">Resolución de designación. </t>
  </si>
  <si>
    <t>Elaboración estudio técnico</t>
  </si>
  <si>
    <t>Estudio técnico</t>
  </si>
  <si>
    <t>Solicitud concepto técnico al DAFP</t>
  </si>
  <si>
    <t>Concepto DAFP</t>
  </si>
  <si>
    <t>Proyección de decretos</t>
  </si>
  <si>
    <t>Documento de decretos.</t>
  </si>
  <si>
    <t xml:space="preserve">GESTION DE TECNOLOGIAS DE INFORMACION </t>
  </si>
  <si>
    <t>Administrar los sistemas de información de la Entidad.</t>
  </si>
  <si>
    <t>Informes de Gestion y Administración.</t>
  </si>
  <si>
    <t>Javier Cabrales Cortes</t>
  </si>
  <si>
    <t>Adquisición y mantenimiento de redes e infraestructura.</t>
  </si>
  <si>
    <t>Informe de Adquisición e implementacion de Nuevos Equipos.</t>
  </si>
  <si>
    <t>Plan de implementación de Seguridad Informatica.</t>
  </si>
  <si>
    <t>Plan de Seguridad informatica.</t>
  </si>
  <si>
    <t>Realizar soporte tecnico a la infraestructura tecnologica.</t>
  </si>
  <si>
    <t>Informe de Soportes.</t>
  </si>
  <si>
    <t>Elaborar los informes consolidados del Sistema de Indicadores de Gestión Portuaria.</t>
  </si>
  <si>
    <t xml:space="preserve"> Informes estadisticos.</t>
  </si>
  <si>
    <t>Adriana Oyola Izquierdo</t>
  </si>
  <si>
    <t>GESTION DOCUMENTAL</t>
  </si>
  <si>
    <t>Instrumentar los mecanismos que permitan exigir a los vigilados el cumplimiento de la función archivistica y la gestión documental en las entidades bajo la vigilancia de la Supertransporte (Artículo 26 Decreto 2578 y 35 y 36 Decreto 2609 de 2012).</t>
  </si>
  <si>
    <t>Resolución.</t>
  </si>
  <si>
    <t>Lucy Nieto Suza</t>
  </si>
  <si>
    <t>Ajustar el Manual de Gestión Documental y Politicas de Operación del Sistema de Gestión Documental,  Política Eficiencia Administrativa.</t>
  </si>
  <si>
    <t>Manual de Gestión Documental Ajustado.</t>
  </si>
  <si>
    <t>Implementar el procedimiento para la entrega de documentación por parte de los usuarios y vigilados externos (superior a 30 folios).</t>
  </si>
  <si>
    <t>Apoyar a las dependencias en el alistamiento y lineamientos de organización documental para transferencia de los archivos de las dependencias con mayores debilidades en la implementación del Programa de gestión Documental.</t>
  </si>
  <si>
    <t>Registros y actas correspondientes.</t>
  </si>
  <si>
    <t>Porcentaje de cumplimiento sobre el 100%</t>
  </si>
  <si>
    <t>GESTION FINANCIERA</t>
  </si>
  <si>
    <t xml:space="preserve">PORCENTAJE DE CUMPLIMIENTO
(Planeación) </t>
  </si>
  <si>
    <t>Programación y Ejecución Presupuestal</t>
  </si>
  <si>
    <t>Registrar las operaciones presupuestales con oportunidad y calidad conforme a la documentacion allegada con el lleno de los requisitos legales .</t>
  </si>
  <si>
    <t>Registros y/o reportes SIIF.</t>
  </si>
  <si>
    <t>Martha Quijano</t>
  </si>
  <si>
    <t>(Ejecutado / Programado)*100</t>
  </si>
  <si>
    <t>Consolidar mensualmente la información presupuestal y presentacion de informes.</t>
  </si>
  <si>
    <t xml:space="preserve">Presentacion de Informes mensuales del  comportamiento de la ejecucion presupuestal. </t>
  </si>
  <si>
    <t>PAC</t>
  </si>
  <si>
    <t>Solicitar mensualmente los recursos financieros al Minhacienda.</t>
  </si>
  <si>
    <t xml:space="preserve">Reporte SIIF PAC  asignado. </t>
  </si>
  <si>
    <t>Generar informe de PAC  ejecutado mensual.</t>
  </si>
  <si>
    <t>Reporte SIIF PAC  Ejecutado.</t>
  </si>
  <si>
    <t>Proyectos de Inversión</t>
  </si>
  <si>
    <t>Desarrollar el Modulo de Programacion de Visitas y conexiones externas.</t>
  </si>
  <si>
    <t>Informe de entrega final del modulo en el sistema VIGIA.</t>
  </si>
  <si>
    <t>$ 31.500,0 Millones</t>
  </si>
  <si>
    <t>31,000,0 Millones</t>
  </si>
  <si>
    <t>500,0 Millones</t>
  </si>
  <si>
    <t>Registro de proyectos nuevos en el DNP.</t>
  </si>
  <si>
    <t>Fichas EBI.</t>
  </si>
  <si>
    <t>Plan Anual de Adquisiciones</t>
  </si>
  <si>
    <t>Definición de necesidades.</t>
  </si>
  <si>
    <t>Documento de necesidades.</t>
  </si>
  <si>
    <t>Publicación.</t>
  </si>
  <si>
    <t>Link de publicación.</t>
  </si>
  <si>
    <t>Seguimiento.</t>
  </si>
  <si>
    <t>Informe de segumiento.</t>
  </si>
  <si>
    <t>Ajustes.</t>
  </si>
  <si>
    <t>Documento de ajustes.</t>
  </si>
  <si>
    <t>NELSON GUZMAN ALDANA</t>
  </si>
  <si>
    <t>GESTION TRANSVERSAL</t>
  </si>
  <si>
    <t xml:space="preserve">EFICIENCIA ADMINIS -
TRATIVA </t>
  </si>
  <si>
    <t>Informes de acompañamiento según requerimientos de las Dependencias, priorizados por la OCI.</t>
  </si>
  <si>
    <t>Jose Jorge Roca M.</t>
  </si>
  <si>
    <t>GESTIÓN DE LA CALIDAD
(Control Interno)</t>
  </si>
  <si>
    <t>CONTROL DE EVALUACIÓN</t>
  </si>
  <si>
    <t xml:space="preserve">ASESORÍA Y ACOMPAÑAMIENTO A LA ALTA DIRECCIÓN Y DEPENDENCIAS DE LA ENTIDAD </t>
  </si>
  <si>
    <t>Cuatro (4)  Informes Austeridad en el Gasto .</t>
  </si>
  <si>
    <t>Sandra Patricia Gutiérrez</t>
  </si>
  <si>
    <t>Un (1) Informe de evaluación  Institucional por dependencias.</t>
  </si>
  <si>
    <t>Adriana Molano</t>
  </si>
  <si>
    <t xml:space="preserve">31/03/2014
</t>
  </si>
  <si>
    <t>Un (1) Informe de Evaluación sobre la Gestión de Peticiones, Quejas y Reclamos.</t>
  </si>
  <si>
    <t>Ana Mercedes Pinto</t>
  </si>
  <si>
    <t>Dos (2) Informes de Prueba Selectiva de Inventario.</t>
  </si>
  <si>
    <t>Sandra Patricia Gutiérrez
Alba Lucía Martínez</t>
  </si>
  <si>
    <t>EVALUACIÓN INDEPENDIENTE DEL SISTEMA DE CONTROL INTERNO</t>
  </si>
  <si>
    <t>Un (1) informe del Plan de Auditorías Integrales Ejecutado.</t>
  </si>
  <si>
    <t>Jose Jorge Roca M.
Adriana Molano
Alba Lucía Martínez
Ana Mercedes pinto
Ivón Sarria
Luis Alfonso Rincón
Sandra Patricia Gutiérrez
Yohana Ramírez</t>
  </si>
  <si>
    <t>INTERLOCUCIÓN CON ENTES DE CONTROL EXTERNOS</t>
  </si>
  <si>
    <t>Dos (2) Reportes de Seguimiento  al Plan de Mejoramiento Institucional suscrito con la Contraloría General de la República.</t>
  </si>
  <si>
    <t>31/03/2014
30/09/2014</t>
  </si>
  <si>
    <t>07/04/2014
07/10/2014</t>
  </si>
  <si>
    <t>Dos (2) Informes de actualización de sistema LITIGOB.</t>
  </si>
  <si>
    <t xml:space="preserve">Un (1) Informe Evaluación del Sistema de Control Interno Contable. </t>
  </si>
  <si>
    <t>Alba Lucía Martínez
Luis Alonso Rincón</t>
  </si>
  <si>
    <t>Un (1) Informe Cumplimiento de Normas en Materia de Derechos de Autor sobre Software.</t>
  </si>
  <si>
    <t>Tres (3) Informes Pormenorizado Estado de Control Interno de la Entidad.</t>
  </si>
  <si>
    <t>31/03/2014
30/09/2014
31/12/2014</t>
  </si>
  <si>
    <t>07/04/2014
07/10/2014
07/01/2015</t>
  </si>
  <si>
    <t>Un (1) Informe Ejecutivo Anual Evaluación del Sistema de Control Interno.</t>
  </si>
  <si>
    <t>VALORACIÓN DE LA GESTIÓN DEL RIESGO</t>
  </si>
  <si>
    <t>Dos (2) Informes de Seguimiento a los Mapas de Riesgos de Procesos.</t>
  </si>
  <si>
    <t>Dos (2) Informes de Seguimiento al Mapa de Riesgos Institucional.</t>
  </si>
  <si>
    <t xml:space="preserve">FOMENTO A LA CULTURA DEL CONTROL </t>
  </si>
  <si>
    <t>Una (1) Actividad de la Campaña "Yo Tengo el Control".</t>
  </si>
  <si>
    <t>Sandra Patricia Gutiérrez
Ivón Sarria</t>
  </si>
  <si>
    <t>Una (1) Actividad de la Campaña "Notas de Control Interno".</t>
  </si>
  <si>
    <t>Adriana Molano
Alba Lucía Martínez</t>
  </si>
  <si>
    <t>Una (1) Encuesta de Percepción del Sistema de Control Interno.</t>
  </si>
  <si>
    <t>Jose Jorge Roca
Ivón Sarria</t>
  </si>
  <si>
    <t>NELSON RODOLFO OSORIO P.</t>
  </si>
  <si>
    <t xml:space="preserve">                                                                                                                                                      TOTAL PORCENTAJE</t>
  </si>
  <si>
    <t xml:space="preserve">PORCENTAJE DE CUMPLIMIENTO 
(Planeación) </t>
  </si>
  <si>
    <t>GESTION JURIDICA</t>
  </si>
  <si>
    <t>CONCILIACION Y ESTUDIOS SECTORIALES
(Centro de Conciliación)</t>
  </si>
  <si>
    <t xml:space="preserve">Conciliar las cien (100) solicitudes en derecho presentadas por los usuarios. </t>
  </si>
  <si>
    <t>Cuadro en Excel con el Informe sobre el estado de las conciliaciones presentadas.</t>
  </si>
  <si>
    <t>Gloria Yanuba Pardo</t>
  </si>
  <si>
    <t>Total actividades=Ejecutadas/Programadas</t>
  </si>
  <si>
    <t>100% programadas por el area juridica</t>
  </si>
  <si>
    <t xml:space="preserve">Realizar un (1) informe de los estudios sectoriales de cada delegada que soliciten las dependencias de la Supertransporte, a  30 de Diciembre de 2014. </t>
  </si>
  <si>
    <t>Informe del Estudio solicitado.</t>
  </si>
  <si>
    <t>SOMETIMIENTO A CONTROL
(Oficina interna juridica)</t>
  </si>
  <si>
    <t>Elaborar un (1) Boletin de Analisis juridico, administrativo y contable  de la posibilidad de sometimiento a control.</t>
  </si>
  <si>
    <t>Boletin generado.</t>
  </si>
  <si>
    <t>Mauricio Baron Granados</t>
  </si>
  <si>
    <t>Generar dos (2) Resoluciones de levantamiento sometimiento a control en el año.</t>
  </si>
  <si>
    <t xml:space="preserve"> Resoluciones emitidas levantamiento sometimiento a control.</t>
  </si>
  <si>
    <t>JURISDICCION COACTIVA
(Cobro Coactivo)</t>
  </si>
  <si>
    <t>Dictar trescientas (300) medidas cautelares de los procesos coactivos que se encuentran en curso.</t>
  </si>
  <si>
    <t>300 autos que decretan medidas cautelares y sus correspondientes oficios de soliictud de embargos cuando proceda.</t>
  </si>
  <si>
    <t>David Murcia Suárez</t>
  </si>
  <si>
    <t>Realizar cincuenta (50) fichas en conjunto con el Grupo Financiera, de acuerdo a la depuración de la cartera de conformidad con lo establecido en Estatuto Tributario Nacional.</t>
  </si>
  <si>
    <t>50 fichas técnicas para valoración del comité de sostenibilidad contable.</t>
  </si>
  <si>
    <t>Levantar cuatro mil ochosientas (4800)  Resoluciones de Fallo que se encuentran en coactivo allegadas antes de diciembre de 2013, de conformidad a lo requerido en el Formato Único de Inventario Documental FUID.</t>
  </si>
  <si>
    <t>4800 registros en 1 (una) hoja en formato MSEXCEL con los campos llenos y actualizados.</t>
  </si>
  <si>
    <t>Adecuar el archivo de dos mil (2000) expedientes  de cobro coactivo en el marco de los protocolos señalados por el Archivo General de la Nación.</t>
  </si>
  <si>
    <t>2000 expedientes con carpetas, rotulados y debidamente foliados.</t>
  </si>
  <si>
    <t>APOYO ADMINISTRATIVO AL DESPACHO
(Jefe)</t>
  </si>
  <si>
    <t>Realizar un (1) Boletin  de jurisprudencia y Normatividad vigente de la SPT.</t>
  </si>
  <si>
    <t>Boletin Juridico.</t>
  </si>
  <si>
    <t>Lina Marcela Cuadros</t>
  </si>
  <si>
    <t>Responder a ciento noventa y seis (196) Acciones de Tutela al año.</t>
  </si>
  <si>
    <t>Respuesta termino legal.</t>
  </si>
  <si>
    <t>Responder a treinta y cinco (35) Derechos de Peticion al año.</t>
  </si>
  <si>
    <t>Respuestas Derecho de Petición.</t>
  </si>
  <si>
    <t>Generar cuarenta y tres (43) Conceptos juridicos o aquellos que sean solicitados por las diferentes dependencias de la SPT.</t>
  </si>
  <si>
    <t>Genarar 100 recursos de apelación .</t>
  </si>
  <si>
    <t>Cien (100) Resoluciones de recursos de apelación en término legal.</t>
  </si>
  <si>
    <t>DEFENSA JURIDICA
(Oficina Juridica)</t>
  </si>
  <si>
    <t>Realizar dos (2) Informes al año de la Actualizacion y Seguimiento a los Procesos Judiciales de la SPT.</t>
  </si>
  <si>
    <t>Realizar cuatro (4) Informes de la Remision de Informacion de los  Comités de Conciliacion Celebrados  en la STP.</t>
  </si>
  <si>
    <t xml:space="preserve">                                                                                                                                                     TOTAL PORCENTAJE</t>
  </si>
  <si>
    <t>Elaborar estadisticas de los tipos de usuarios de la SPT.</t>
  </si>
  <si>
    <t>Informe.</t>
  </si>
  <si>
    <r>
      <t>SEGUNDO TRIMESTRE</t>
    </r>
    <r>
      <rPr>
        <b/>
        <sz val="8"/>
        <color theme="1"/>
        <rFont val="Calibri"/>
        <family val="2"/>
        <scheme val="minor"/>
      </rPr>
      <t>:</t>
    </r>
    <r>
      <rPr>
        <sz val="8"/>
        <color theme="1"/>
        <rFont val="Calibri"/>
        <family val="2"/>
        <scheme val="minor"/>
      </rPr>
      <t xml:space="preserve"> El contratista David Salamanca presento mediante correo electrónico Informe de fecha 03/07/2014.</t>
    </r>
  </si>
  <si>
    <t>GOBIERNO EN LINEA</t>
  </si>
  <si>
    <t>ELEMENTOS TRANSVERSALES</t>
  </si>
  <si>
    <t>David Salamanca Siachoque</t>
  </si>
  <si>
    <t>EFECTIVIDAD</t>
  </si>
  <si>
    <t>No. de estrategias cumplidas/No. de estrategias planteadas</t>
  </si>
  <si>
    <t>INFORMACION EN LINEA</t>
  </si>
  <si>
    <t>Actualización del sitio Web.</t>
  </si>
  <si>
    <t>David Salamanca Siachoque-Giancarlo Corredor Catino</t>
  </si>
  <si>
    <t>INTERACCION EN LINEA</t>
  </si>
  <si>
    <t>Realizar dos (2) Chat programados acerca de temas de la SPT.</t>
  </si>
  <si>
    <r>
      <rPr>
        <b/>
        <sz val="8"/>
        <color theme="1"/>
        <rFont val="Calibri"/>
        <family val="2"/>
        <scheme val="minor"/>
      </rPr>
      <t>SEGUNDO TRIMESTRE:</t>
    </r>
    <r>
      <rPr>
        <sz val="8"/>
        <color theme="1"/>
        <rFont val="Calibri"/>
        <family val="2"/>
        <scheme val="minor"/>
      </rPr>
      <t xml:space="preserve"> A fecha 11/06/2014 se implemento el chat en la nueva web, Informe de fecha 03/07/2014.</t>
    </r>
  </si>
  <si>
    <t>TRANSACCION EN LINEA</t>
  </si>
  <si>
    <t>Implementar la descarga de formatos a través de la pagina WEB de la SPT.</t>
  </si>
  <si>
    <t xml:space="preserve">TRANSFORMACION </t>
  </si>
  <si>
    <t>Implementar Links  de información de las entidades relacionadas.</t>
  </si>
  <si>
    <t>DEMOCRACIA EN LINEA</t>
  </si>
  <si>
    <t xml:space="preserve">Realizar consulta online de actos administrativos. </t>
  </si>
  <si>
    <t>Actos administrativos publicados en la Web.</t>
  </si>
  <si>
    <t>PRUEBA DE USO</t>
  </si>
</sst>
</file>

<file path=xl/styles.xml><?xml version="1.0" encoding="utf-8"?>
<styleSheet xmlns="http://schemas.openxmlformats.org/spreadsheetml/2006/main">
  <numFmts count="5">
    <numFmt numFmtId="164" formatCode="_(* #,##0.00_);_(* \(#,##0.00\);_(* &quot;-&quot;??_);_(@_)"/>
    <numFmt numFmtId="165" formatCode="0.0%"/>
    <numFmt numFmtId="166" formatCode="#,##0.0"/>
    <numFmt numFmtId="167" formatCode="dd/mm/yyyy;@"/>
    <numFmt numFmtId="168" formatCode="[$-240A]d&quot; de &quot;mmmm&quot; de &quot;yyyy;@"/>
  </numFmts>
  <fonts count="17">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b/>
      <sz val="14"/>
      <color rgb="FFFF0000"/>
      <name val="Calibri"/>
      <family val="2"/>
      <scheme val="minor"/>
    </font>
    <font>
      <b/>
      <sz val="8"/>
      <color theme="1"/>
      <name val="Calibri"/>
      <family val="2"/>
      <scheme val="minor"/>
    </font>
    <font>
      <sz val="8"/>
      <color rgb="FF000000"/>
      <name val="Calibri"/>
      <family val="2"/>
    </font>
    <font>
      <b/>
      <sz val="7"/>
      <color theme="1"/>
      <name val="Calibri"/>
      <family val="2"/>
      <scheme val="minor"/>
    </font>
    <font>
      <sz val="8"/>
      <name val="Calibri"/>
      <family val="2"/>
      <scheme val="minor"/>
    </font>
    <font>
      <sz val="11"/>
      <name val="Calibri"/>
      <family val="2"/>
      <scheme val="minor"/>
    </font>
    <font>
      <sz val="7"/>
      <color theme="1"/>
      <name val="Calibri"/>
      <family val="2"/>
      <scheme val="minor"/>
    </font>
    <font>
      <b/>
      <sz val="6"/>
      <name val="Calibri"/>
      <family val="2"/>
      <scheme val="minor"/>
    </font>
    <font>
      <b/>
      <sz val="8"/>
      <color theme="3" tint="0.59999389629810485"/>
      <name val="Calibri"/>
      <family val="2"/>
      <scheme val="minor"/>
    </font>
    <font>
      <b/>
      <sz val="8"/>
      <name val="Calibri"/>
      <family val="2"/>
      <scheme val="minor"/>
    </font>
    <font>
      <sz val="8"/>
      <color rgb="FF000000"/>
      <name val="Calibri"/>
      <family val="2"/>
      <scheme val="minor"/>
    </font>
    <font>
      <sz val="8"/>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9"/>
        <bgColor indexed="64"/>
      </patternFill>
    </fill>
    <fill>
      <patternFill patternType="solid">
        <fgColor theme="9" tint="0.59999389629810485"/>
        <bgColor indexed="64"/>
      </patternFill>
    </fill>
    <fill>
      <patternFill patternType="solid">
        <fgColor theme="9" tint="0.79998168889431442"/>
        <bgColor indexed="64"/>
      </patternFill>
    </fill>
  </fills>
  <borders count="68">
    <border>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95">
    <xf numFmtId="0" fontId="0" fillId="0" borderId="0" xfId="0"/>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vertical="center" wrapText="1"/>
    </xf>
    <xf numFmtId="0" fontId="3" fillId="0" borderId="0" xfId="0" applyFont="1"/>
    <xf numFmtId="0" fontId="6" fillId="3" borderId="1" xfId="0" applyFont="1" applyFill="1" applyBorder="1" applyAlignment="1">
      <alignment vertical="center" wrapText="1"/>
    </xf>
    <xf numFmtId="0" fontId="6" fillId="3" borderId="0" xfId="0" applyFont="1" applyFill="1" applyBorder="1" applyAlignment="1">
      <alignment vertical="center" wrapText="1"/>
    </xf>
    <xf numFmtId="15" fontId="6" fillId="4" borderId="2" xfId="0" applyNumberFormat="1" applyFont="1" applyFill="1" applyBorder="1" applyAlignment="1">
      <alignment horizontal="center" vertical="center"/>
    </xf>
    <xf numFmtId="0" fontId="6" fillId="4" borderId="2" xfId="0" applyFont="1" applyFill="1" applyBorder="1" applyAlignment="1">
      <alignment horizontal="center"/>
    </xf>
    <xf numFmtId="0" fontId="3" fillId="4" borderId="2" xfId="0" applyFont="1" applyFill="1" applyBorder="1" applyAlignment="1">
      <alignment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left" vertical="center" wrapText="1"/>
    </xf>
    <xf numFmtId="9" fontId="3" fillId="4" borderId="2" xfId="0" applyNumberFormat="1" applyFont="1" applyFill="1" applyBorder="1" applyAlignment="1">
      <alignment horizontal="center" vertical="center" wrapText="1"/>
    </xf>
    <xf numFmtId="9" fontId="7" fillId="5" borderId="2" xfId="2" applyFont="1" applyFill="1" applyBorder="1" applyAlignment="1">
      <alignment horizontal="center" vertical="center" wrapText="1"/>
    </xf>
    <xf numFmtId="9" fontId="3" fillId="4" borderId="2" xfId="0" applyNumberFormat="1" applyFont="1" applyFill="1" applyBorder="1" applyAlignment="1">
      <alignment horizontal="center" vertical="center"/>
    </xf>
    <xf numFmtId="0" fontId="6" fillId="4" borderId="2" xfId="0" applyFont="1" applyFill="1" applyBorder="1" applyAlignment="1">
      <alignment vertical="center" wrapText="1"/>
    </xf>
    <xf numFmtId="9" fontId="7" fillId="5" borderId="2" xfId="2"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10" fontId="3" fillId="4" borderId="2" xfId="2" applyNumberFormat="1" applyFont="1" applyFill="1" applyBorder="1" applyAlignment="1">
      <alignment horizontal="center" vertical="center"/>
    </xf>
    <xf numFmtId="165" fontId="3" fillId="4" borderId="2" xfId="0" applyNumberFormat="1" applyFont="1" applyFill="1" applyBorder="1" applyAlignment="1">
      <alignment horizontal="center" vertical="center"/>
    </xf>
    <xf numFmtId="10" fontId="7" fillId="5" borderId="2" xfId="2" applyNumberFormat="1" applyFont="1" applyFill="1" applyBorder="1" applyAlignment="1">
      <alignment horizontal="center" vertical="center" wrapText="1"/>
    </xf>
    <xf numFmtId="10" fontId="3" fillId="4" borderId="2" xfId="0" applyNumberFormat="1" applyFont="1" applyFill="1" applyBorder="1" applyAlignment="1">
      <alignment horizontal="center" vertical="center"/>
    </xf>
    <xf numFmtId="165" fontId="3" fillId="4" borderId="2" xfId="2" applyNumberFormat="1" applyFont="1" applyFill="1" applyBorder="1" applyAlignment="1">
      <alignment horizontal="center" vertical="center"/>
    </xf>
    <xf numFmtId="9" fontId="3" fillId="4" borderId="2" xfId="2" applyNumberFormat="1" applyFont="1" applyFill="1" applyBorder="1" applyAlignment="1">
      <alignment horizontal="center" vertical="center"/>
    </xf>
    <xf numFmtId="0" fontId="6" fillId="4" borderId="2" xfId="0" applyFont="1" applyFill="1" applyBorder="1" applyAlignment="1">
      <alignment horizontal="center" vertical="center"/>
    </xf>
    <xf numFmtId="15" fontId="6" fillId="4" borderId="2" xfId="0" applyNumberFormat="1" applyFont="1" applyFill="1" applyBorder="1" applyAlignment="1"/>
    <xf numFmtId="0" fontId="6" fillId="4" borderId="2" xfId="0" applyFont="1" applyFill="1" applyBorder="1" applyAlignment="1"/>
    <xf numFmtId="0" fontId="6" fillId="4" borderId="2" xfId="0" applyFont="1" applyFill="1" applyBorder="1" applyAlignment="1">
      <alignment vertical="center"/>
    </xf>
    <xf numFmtId="9" fontId="6" fillId="4" borderId="2" xfId="0" applyNumberFormat="1" applyFont="1" applyFill="1" applyBorder="1" applyAlignment="1">
      <alignment horizontal="center" vertical="center"/>
    </xf>
    <xf numFmtId="15" fontId="6" fillId="2" borderId="2" xfId="0" applyNumberFormat="1" applyFont="1" applyFill="1" applyBorder="1" applyAlignment="1">
      <alignment horizontal="center" vertical="center"/>
    </xf>
    <xf numFmtId="15" fontId="6" fillId="2" borderId="5" xfId="0" applyNumberFormat="1" applyFont="1" applyFill="1" applyBorder="1" applyAlignment="1">
      <alignment horizontal="center" vertical="center"/>
    </xf>
    <xf numFmtId="10" fontId="6" fillId="2" borderId="2" xfId="2" applyNumberFormat="1" applyFont="1" applyFill="1" applyBorder="1" applyAlignment="1">
      <alignment horizontal="center" vertical="center"/>
    </xf>
    <xf numFmtId="0" fontId="2" fillId="2" borderId="2" xfId="0" applyFont="1" applyFill="1" applyBorder="1" applyAlignment="1">
      <alignment horizontal="center"/>
    </xf>
    <xf numFmtId="0" fontId="0" fillId="2" borderId="3" xfId="0" applyFill="1" applyBorder="1"/>
    <xf numFmtId="0" fontId="6" fillId="2" borderId="22" xfId="0" applyFont="1" applyFill="1" applyBorder="1" applyAlignment="1">
      <alignment vertical="center"/>
    </xf>
    <xf numFmtId="0" fontId="6" fillId="2" borderId="21" xfId="0" applyFont="1" applyFill="1" applyBorder="1" applyAlignment="1">
      <alignment vertical="center"/>
    </xf>
    <xf numFmtId="9" fontId="6" fillId="2" borderId="22" xfId="0" applyNumberFormat="1" applyFont="1" applyFill="1" applyBorder="1" applyAlignment="1">
      <alignment vertical="center"/>
    </xf>
    <xf numFmtId="0" fontId="6" fillId="2" borderId="20" xfId="0" applyFont="1" applyFill="1" applyBorder="1" applyAlignment="1">
      <alignment vertical="center"/>
    </xf>
    <xf numFmtId="10" fontId="3" fillId="2" borderId="2" xfId="2" applyNumberFormat="1" applyFont="1" applyFill="1" applyBorder="1" applyAlignment="1">
      <alignment horizontal="center" vertical="center"/>
    </xf>
    <xf numFmtId="165" fontId="10" fillId="2" borderId="15" xfId="2" applyNumberFormat="1" applyFont="1" applyFill="1" applyBorder="1" applyAlignment="1">
      <alignment horizontal="center" vertical="center"/>
    </xf>
    <xf numFmtId="0" fontId="6" fillId="2" borderId="0" xfId="0"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6" fillId="2" borderId="13" xfId="0" applyFont="1" applyFill="1" applyBorder="1" applyAlignment="1">
      <alignment vertical="center" wrapText="1"/>
    </xf>
    <xf numFmtId="0" fontId="6" fillId="2" borderId="14" xfId="0" applyFont="1" applyFill="1" applyBorder="1" applyAlignment="1">
      <alignment vertical="center" wrapText="1"/>
    </xf>
    <xf numFmtId="1" fontId="0" fillId="2" borderId="0" xfId="0" applyNumberFormat="1" applyFill="1"/>
    <xf numFmtId="0" fontId="0" fillId="2" borderId="0" xfId="0" applyFont="1" applyFill="1"/>
    <xf numFmtId="0" fontId="6" fillId="2" borderId="11" xfId="0" applyFont="1" applyFill="1" applyBorder="1" applyAlignment="1">
      <alignment vertical="center" wrapText="1"/>
    </xf>
    <xf numFmtId="0" fontId="6" fillId="2" borderId="5" xfId="0" applyFont="1" applyFill="1" applyBorder="1" applyAlignment="1">
      <alignment vertical="center" wrapText="1"/>
    </xf>
    <xf numFmtId="15" fontId="6" fillId="2" borderId="21"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9" fontId="3" fillId="2" borderId="29" xfId="0" applyNumberFormat="1" applyFont="1" applyFill="1" applyBorder="1" applyAlignment="1">
      <alignment horizontal="center" vertical="center" wrapText="1"/>
    </xf>
    <xf numFmtId="9" fontId="3" fillId="2" borderId="30" xfId="0" applyNumberFormat="1" applyFont="1" applyFill="1" applyBorder="1" applyAlignment="1">
      <alignment horizontal="center" vertical="center" wrapText="1"/>
    </xf>
    <xf numFmtId="9" fontId="9" fillId="2" borderId="30" xfId="0" applyNumberFormat="1" applyFont="1" applyFill="1" applyBorder="1" applyAlignment="1">
      <alignment horizontal="center" vertical="center" wrapText="1"/>
    </xf>
    <xf numFmtId="9" fontId="9" fillId="2" borderId="31" xfId="0" applyNumberFormat="1" applyFont="1" applyFill="1" applyBorder="1" applyAlignment="1">
      <alignment horizontal="center" vertical="center"/>
    </xf>
    <xf numFmtId="0" fontId="3" fillId="2" borderId="3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165" fontId="3" fillId="2" borderId="32" xfId="0" applyNumberFormat="1" applyFont="1" applyFill="1" applyBorder="1" applyAlignment="1">
      <alignment horizontal="center" vertical="center"/>
    </xf>
    <xf numFmtId="9" fontId="10" fillId="2" borderId="2" xfId="2" applyNumberFormat="1" applyFont="1" applyFill="1" applyBorder="1" applyAlignment="1">
      <alignment horizontal="center" vertical="center"/>
    </xf>
    <xf numFmtId="0" fontId="6" fillId="2" borderId="14" xfId="0" applyFont="1" applyFill="1" applyBorder="1" applyAlignment="1">
      <alignment horizontal="left" vertical="center" wrapText="1"/>
    </xf>
    <xf numFmtId="10" fontId="3" fillId="2" borderId="32" xfId="0" applyNumberFormat="1" applyFont="1" applyFill="1" applyBorder="1" applyAlignment="1">
      <alignment horizontal="center" vertical="center"/>
    </xf>
    <xf numFmtId="9" fontId="3" fillId="2" borderId="32" xfId="0" applyNumberFormat="1" applyFont="1" applyFill="1" applyBorder="1" applyAlignment="1">
      <alignment horizontal="center" vertical="center"/>
    </xf>
    <xf numFmtId="10" fontId="10" fillId="2" borderId="2" xfId="1" applyNumberFormat="1" applyFont="1" applyFill="1" applyBorder="1" applyAlignment="1">
      <alignment horizontal="center" vertical="center"/>
    </xf>
    <xf numFmtId="0" fontId="6" fillId="2" borderId="0" xfId="0" applyFont="1" applyFill="1" applyBorder="1" applyAlignment="1">
      <alignment horizontal="center" vertical="center" wrapText="1"/>
    </xf>
    <xf numFmtId="15"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9" fontId="3" fillId="2" borderId="32" xfId="2" applyNumberFormat="1" applyFont="1" applyFill="1" applyBorder="1" applyAlignment="1">
      <alignment horizontal="center" vertical="center"/>
    </xf>
    <xf numFmtId="9" fontId="3" fillId="2" borderId="32" xfId="2" applyFont="1" applyFill="1" applyBorder="1" applyAlignment="1">
      <alignment horizontal="center" vertical="center"/>
    </xf>
    <xf numFmtId="0" fontId="6" fillId="2" borderId="0" xfId="0" applyFont="1" applyFill="1" applyBorder="1" applyAlignment="1">
      <alignment vertical="center" wrapText="1"/>
    </xf>
    <xf numFmtId="15" fontId="6" fillId="2" borderId="0" xfId="0" applyNumberFormat="1" applyFont="1" applyFill="1" applyBorder="1" applyAlignment="1"/>
    <xf numFmtId="0" fontId="6" fillId="2" borderId="0" xfId="0" applyFont="1" applyFill="1" applyBorder="1" applyAlignment="1"/>
    <xf numFmtId="0" fontId="9" fillId="2" borderId="2" xfId="0" applyFont="1" applyFill="1" applyBorder="1" applyAlignment="1">
      <alignment horizontal="center" vertical="center" wrapText="1"/>
    </xf>
    <xf numFmtId="10" fontId="3" fillId="2" borderId="32" xfId="1" applyNumberFormat="1" applyFont="1" applyFill="1" applyBorder="1" applyAlignment="1">
      <alignment horizontal="center" vertical="center"/>
    </xf>
    <xf numFmtId="10" fontId="10" fillId="2" borderId="2" xfId="2" applyNumberFormat="1" applyFont="1" applyFill="1" applyBorder="1" applyAlignment="1">
      <alignment horizontal="center" vertical="center"/>
    </xf>
    <xf numFmtId="165" fontId="3" fillId="2" borderId="32" xfId="2" applyNumberFormat="1" applyFont="1" applyFill="1" applyBorder="1" applyAlignment="1">
      <alignment horizontal="center" vertical="center"/>
    </xf>
    <xf numFmtId="0" fontId="3" fillId="2" borderId="19"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2" borderId="15" xfId="0" applyFont="1" applyFill="1" applyBorder="1" applyAlignment="1">
      <alignment horizontal="center" vertical="center" wrapText="1"/>
    </xf>
    <xf numFmtId="0" fontId="3" fillId="2" borderId="38" xfId="0" applyFont="1" applyFill="1" applyBorder="1" applyAlignment="1">
      <alignment horizontal="center" vertical="center" wrapText="1"/>
    </xf>
    <xf numFmtId="9" fontId="9" fillId="2" borderId="39" xfId="0" applyNumberFormat="1" applyFont="1" applyFill="1" applyBorder="1" applyAlignment="1">
      <alignment horizontal="center" vertical="center" wrapText="1"/>
    </xf>
    <xf numFmtId="9" fontId="9" fillId="2" borderId="46" xfId="0" applyNumberFormat="1"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39" xfId="0" applyFont="1" applyFill="1" applyBorder="1" applyAlignment="1">
      <alignment horizontal="left" vertical="center" wrapText="1"/>
    </xf>
    <xf numFmtId="0" fontId="3" fillId="2" borderId="46" xfId="0" applyFont="1" applyFill="1" applyBorder="1" applyAlignment="1">
      <alignment horizontal="center" vertical="center" wrapText="1"/>
    </xf>
    <xf numFmtId="0" fontId="3" fillId="2" borderId="17" xfId="0" applyFont="1" applyFill="1" applyBorder="1" applyAlignment="1">
      <alignment horizontal="center" vertical="center"/>
    </xf>
    <xf numFmtId="9" fontId="3" fillId="2" borderId="17" xfId="2" applyFont="1" applyFill="1" applyBorder="1" applyAlignment="1">
      <alignment horizontal="center" vertical="center"/>
    </xf>
    <xf numFmtId="9" fontId="6" fillId="2" borderId="2" xfId="0" applyNumberFormat="1" applyFont="1" applyFill="1" applyBorder="1" applyAlignment="1">
      <alignment horizontal="center" vertical="center"/>
    </xf>
    <xf numFmtId="9" fontId="0" fillId="0" borderId="0" xfId="0" applyNumberFormat="1"/>
    <xf numFmtId="9" fontId="6" fillId="4" borderId="3" xfId="2" applyFont="1" applyFill="1" applyBorder="1" applyAlignment="1">
      <alignment horizontal="center" vertical="center"/>
    </xf>
    <xf numFmtId="0" fontId="6" fillId="4" borderId="32" xfId="0" applyFont="1" applyFill="1" applyBorder="1" applyAlignment="1">
      <alignment horizontal="center"/>
    </xf>
    <xf numFmtId="0" fontId="3" fillId="4" borderId="32" xfId="0" applyFont="1" applyFill="1" applyBorder="1"/>
    <xf numFmtId="9" fontId="3" fillId="4" borderId="3" xfId="2" applyFont="1" applyFill="1" applyBorder="1" applyAlignment="1">
      <alignment horizontal="center" vertical="center"/>
    </xf>
    <xf numFmtId="9" fontId="3" fillId="4" borderId="32" xfId="0" applyNumberFormat="1" applyFont="1" applyFill="1" applyBorder="1" applyAlignment="1">
      <alignment horizontal="center" vertical="center"/>
    </xf>
    <xf numFmtId="0" fontId="6" fillId="4" borderId="0" xfId="0" applyFont="1" applyFill="1" applyBorder="1" applyAlignment="1">
      <alignment vertical="center"/>
    </xf>
    <xf numFmtId="0" fontId="3" fillId="4" borderId="0" xfId="0" applyFont="1" applyFill="1" applyBorder="1" applyAlignment="1">
      <alignment vertical="center" wrapText="1"/>
    </xf>
    <xf numFmtId="0" fontId="3" fillId="4" borderId="0"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3" fillId="4" borderId="47" xfId="0" applyFont="1" applyFill="1" applyBorder="1" applyAlignment="1">
      <alignment horizontal="center" vertical="center" wrapText="1"/>
    </xf>
    <xf numFmtId="9" fontId="3" fillId="4" borderId="39" xfId="0" applyNumberFormat="1" applyFont="1" applyFill="1" applyBorder="1" applyAlignment="1">
      <alignment horizontal="center" vertical="center" wrapText="1"/>
    </xf>
    <xf numFmtId="9" fontId="3" fillId="4" borderId="46" xfId="0" applyNumberFormat="1"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0" xfId="0" applyFont="1" applyFill="1" applyBorder="1" applyAlignment="1">
      <alignment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xf>
    <xf numFmtId="165" fontId="3" fillId="4" borderId="32" xfId="2" applyNumberFormat="1" applyFont="1" applyFill="1" applyBorder="1" applyAlignment="1">
      <alignment horizontal="center" vertical="center"/>
    </xf>
    <xf numFmtId="15" fontId="6" fillId="4" borderId="49" xfId="0" applyNumberFormat="1" applyFont="1" applyFill="1" applyBorder="1" applyAlignment="1">
      <alignment horizontal="center" vertical="center"/>
    </xf>
    <xf numFmtId="15" fontId="6" fillId="4" borderId="50" xfId="0" applyNumberFormat="1" applyFont="1" applyFill="1" applyBorder="1" applyAlignment="1">
      <alignment horizontal="center" vertical="center"/>
    </xf>
    <xf numFmtId="15" fontId="6" fillId="4" borderId="51" xfId="0" applyNumberFormat="1" applyFont="1" applyFill="1" applyBorder="1" applyAlignment="1">
      <alignment horizontal="center" vertical="center"/>
    </xf>
    <xf numFmtId="0" fontId="6" fillId="4" borderId="14" xfId="0" applyFont="1" applyFill="1" applyBorder="1" applyAlignment="1">
      <alignment horizontal="center" vertical="center"/>
    </xf>
    <xf numFmtId="0" fontId="12" fillId="4" borderId="14" xfId="0" applyFont="1" applyFill="1" applyBorder="1" applyAlignment="1">
      <alignment horizontal="left" vertical="center" wrapText="1"/>
    </xf>
    <xf numFmtId="15" fontId="13" fillId="4" borderId="2" xfId="0" applyNumberFormat="1" applyFont="1" applyFill="1" applyBorder="1" applyAlignment="1">
      <alignment horizontal="center" vertical="center"/>
    </xf>
    <xf numFmtId="0" fontId="13" fillId="4" borderId="2" xfId="0" applyFont="1" applyFill="1" applyBorder="1" applyAlignment="1">
      <alignment horizontal="center" vertical="center"/>
    </xf>
    <xf numFmtId="0" fontId="0" fillId="3" borderId="0" xfId="0" applyFill="1"/>
    <xf numFmtId="9" fontId="0" fillId="3" borderId="0" xfId="2" applyFont="1" applyFill="1"/>
    <xf numFmtId="15" fontId="6" fillId="6" borderId="52" xfId="0" applyNumberFormat="1" applyFont="1" applyFill="1" applyBorder="1" applyAlignment="1">
      <alignment horizontal="center" vertical="center"/>
    </xf>
    <xf numFmtId="15" fontId="6" fillId="6" borderId="53" xfId="0" applyNumberFormat="1" applyFont="1" applyFill="1" applyBorder="1" applyAlignment="1">
      <alignment horizontal="center" vertical="center"/>
    </xf>
    <xf numFmtId="15" fontId="6" fillId="6" borderId="54" xfId="0" applyNumberFormat="1" applyFont="1" applyFill="1" applyBorder="1" applyAlignment="1">
      <alignment horizontal="center" vertical="center"/>
    </xf>
    <xf numFmtId="0" fontId="6" fillId="6" borderId="2" xfId="0" applyFont="1" applyFill="1" applyBorder="1" applyAlignment="1">
      <alignment horizontal="center" vertical="center" wrapText="1"/>
    </xf>
    <xf numFmtId="0" fontId="6" fillId="6" borderId="2" xfId="0" applyFont="1" applyFill="1" applyBorder="1" applyAlignment="1">
      <alignment horizontal="center"/>
    </xf>
    <xf numFmtId="0" fontId="2" fillId="6" borderId="2" xfId="0" applyFont="1" applyFill="1" applyBorder="1" applyAlignment="1">
      <alignment horizontal="center"/>
    </xf>
    <xf numFmtId="0" fontId="6" fillId="6" borderId="2" xfId="0" applyFont="1" applyFill="1" applyBorder="1" applyAlignment="1">
      <alignment horizontal="center" vertical="center"/>
    </xf>
    <xf numFmtId="0" fontId="6" fillId="6" borderId="15" xfId="0" applyFont="1" applyFill="1" applyBorder="1" applyAlignment="1">
      <alignment vertical="center" wrapText="1"/>
    </xf>
    <xf numFmtId="15" fontId="6" fillId="6" borderId="2" xfId="0" applyNumberFormat="1" applyFont="1" applyFill="1" applyBorder="1" applyAlignment="1">
      <alignment horizontal="center" vertical="center"/>
    </xf>
    <xf numFmtId="0" fontId="6" fillId="6" borderId="22" xfId="0" applyFont="1" applyFill="1" applyBorder="1" applyAlignment="1">
      <alignment vertical="center" wrapText="1"/>
    </xf>
    <xf numFmtId="0" fontId="6" fillId="6" borderId="20" xfId="0" applyFont="1" applyFill="1" applyBorder="1" applyAlignment="1">
      <alignment vertical="center" wrapText="1"/>
    </xf>
    <xf numFmtId="0" fontId="6" fillId="6" borderId="2" xfId="0" applyFont="1" applyFill="1" applyBorder="1" applyAlignment="1">
      <alignment vertical="center" wrapText="1"/>
    </xf>
    <xf numFmtId="15" fontId="6" fillId="6" borderId="2" xfId="0" applyNumberFormat="1" applyFont="1" applyFill="1" applyBorder="1" applyAlignment="1"/>
    <xf numFmtId="0" fontId="6" fillId="6" borderId="2" xfId="0" applyFont="1" applyFill="1" applyBorder="1" applyAlignment="1"/>
    <xf numFmtId="0" fontId="6" fillId="6" borderId="20" xfId="0" applyFont="1" applyFill="1" applyBorder="1" applyAlignment="1">
      <alignment vertical="center"/>
    </xf>
    <xf numFmtId="0" fontId="6" fillId="6" borderId="21" xfId="0" applyFont="1" applyFill="1" applyBorder="1" applyAlignment="1">
      <alignment vertical="center"/>
    </xf>
    <xf numFmtId="15" fontId="6" fillId="6" borderId="19" xfId="0" applyNumberFormat="1" applyFont="1" applyFill="1" applyBorder="1" applyAlignment="1">
      <alignment horizontal="center" vertical="center"/>
    </xf>
    <xf numFmtId="15" fontId="6" fillId="6" borderId="13" xfId="0" applyNumberFormat="1" applyFont="1" applyFill="1" applyBorder="1" applyAlignment="1">
      <alignment horizontal="center" vertical="center"/>
    </xf>
    <xf numFmtId="0" fontId="6" fillId="6" borderId="13" xfId="0" applyFont="1" applyFill="1" applyBorder="1" applyAlignment="1">
      <alignment horizontal="center" vertical="center"/>
    </xf>
    <xf numFmtId="0" fontId="6" fillId="6" borderId="13" xfId="0" applyFont="1" applyFill="1" applyBorder="1" applyAlignment="1">
      <alignment vertical="center"/>
    </xf>
    <xf numFmtId="9" fontId="3" fillId="6" borderId="12" xfId="2" applyFont="1" applyFill="1" applyBorder="1" applyAlignment="1">
      <alignment vertical="center" wrapText="1"/>
    </xf>
    <xf numFmtId="0" fontId="3" fillId="6" borderId="2" xfId="0" applyFont="1" applyFill="1" applyBorder="1"/>
    <xf numFmtId="0" fontId="0" fillId="6" borderId="2" xfId="0" applyFill="1" applyBorder="1"/>
    <xf numFmtId="9" fontId="6" fillId="6" borderId="2" xfId="0" applyNumberFormat="1" applyFont="1" applyFill="1" applyBorder="1" applyAlignment="1">
      <alignment horizontal="center"/>
    </xf>
    <xf numFmtId="0" fontId="3" fillId="6" borderId="52" xfId="0" applyFont="1" applyFill="1" applyBorder="1" applyAlignment="1">
      <alignment horizontal="center" vertical="center"/>
    </xf>
    <xf numFmtId="0" fontId="3" fillId="6" borderId="53" xfId="0" applyFont="1" applyFill="1" applyBorder="1"/>
    <xf numFmtId="0" fontId="3" fillId="6" borderId="54" xfId="0" applyFont="1" applyFill="1" applyBorder="1"/>
    <xf numFmtId="165" fontId="6" fillId="6" borderId="2" xfId="0" applyNumberFormat="1" applyFont="1" applyFill="1" applyBorder="1" applyAlignment="1">
      <alignment horizontal="center"/>
    </xf>
    <xf numFmtId="0" fontId="3" fillId="0" borderId="19" xfId="0" applyFont="1" applyBorder="1"/>
    <xf numFmtId="0" fontId="3" fillId="0" borderId="13" xfId="0" applyFont="1" applyBorder="1"/>
    <xf numFmtId="0" fontId="3" fillId="0" borderId="14" xfId="0" applyFont="1" applyBorder="1"/>
    <xf numFmtId="9" fontId="3" fillId="0" borderId="0" xfId="2" applyFont="1"/>
    <xf numFmtId="15" fontId="6" fillId="7" borderId="2" xfId="0" applyNumberFormat="1"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2" xfId="0" applyFont="1" applyFill="1" applyBorder="1" applyAlignment="1">
      <alignment horizontal="center"/>
    </xf>
    <xf numFmtId="0" fontId="2" fillId="7" borderId="2" xfId="0" applyFont="1" applyFill="1" applyBorder="1" applyAlignment="1">
      <alignment horizontal="center"/>
    </xf>
    <xf numFmtId="0" fontId="6" fillId="7" borderId="2" xfId="0" applyFont="1" applyFill="1" applyBorder="1" applyAlignment="1">
      <alignment horizontal="center" vertical="center"/>
    </xf>
    <xf numFmtId="0" fontId="3" fillId="7" borderId="0" xfId="0" applyFont="1" applyFill="1" applyBorder="1" applyAlignment="1">
      <alignment vertical="center" wrapText="1"/>
    </xf>
    <xf numFmtId="0" fontId="3" fillId="7" borderId="0" xfId="0" applyFont="1" applyFill="1" applyBorder="1" applyAlignment="1">
      <alignment horizontal="center" vertical="center" wrapText="1"/>
    </xf>
    <xf numFmtId="0" fontId="3" fillId="7" borderId="13" xfId="0" applyFont="1" applyFill="1" applyBorder="1" applyAlignment="1">
      <alignment vertical="center" wrapText="1"/>
    </xf>
    <xf numFmtId="0" fontId="3" fillId="7" borderId="13" xfId="0" applyFont="1" applyFill="1" applyBorder="1" applyAlignment="1">
      <alignment horizontal="center" vertical="center" wrapText="1"/>
    </xf>
    <xf numFmtId="15" fontId="6" fillId="7" borderId="49" xfId="0" applyNumberFormat="1" applyFont="1" applyFill="1" applyBorder="1" applyAlignment="1">
      <alignment horizontal="center" vertical="center"/>
    </xf>
    <xf numFmtId="15" fontId="6" fillId="7" borderId="50" xfId="0" applyNumberFormat="1" applyFont="1" applyFill="1" applyBorder="1" applyAlignment="1">
      <alignment horizontal="center" vertical="center"/>
    </xf>
    <xf numFmtId="15" fontId="6" fillId="7" borderId="51" xfId="0" applyNumberFormat="1" applyFont="1" applyFill="1" applyBorder="1" applyAlignment="1">
      <alignment horizontal="center" vertical="center"/>
    </xf>
    <xf numFmtId="0" fontId="6" fillId="7" borderId="14" xfId="0" applyFont="1" applyFill="1" applyBorder="1" applyAlignment="1">
      <alignment horizontal="center" vertical="center"/>
    </xf>
    <xf numFmtId="0" fontId="3" fillId="7" borderId="2" xfId="0" applyFont="1" applyFill="1" applyBorder="1" applyAlignment="1">
      <alignment horizontal="center" vertical="center" wrapText="1"/>
    </xf>
    <xf numFmtId="9" fontId="3" fillId="7" borderId="2" xfId="0" applyNumberFormat="1" applyFont="1" applyFill="1" applyBorder="1" applyAlignment="1">
      <alignment horizontal="center" vertical="center" wrapText="1"/>
    </xf>
    <xf numFmtId="0" fontId="6" fillId="7" borderId="21" xfId="0" applyFont="1" applyFill="1" applyBorder="1" applyAlignment="1">
      <alignment vertical="center" wrapText="1"/>
    </xf>
    <xf numFmtId="15" fontId="6" fillId="7" borderId="2" xfId="0" applyNumberFormat="1" applyFont="1" applyFill="1" applyBorder="1" applyAlignment="1"/>
    <xf numFmtId="0" fontId="6" fillId="7" borderId="2" xfId="0" applyFont="1" applyFill="1" applyBorder="1" applyAlignment="1"/>
    <xf numFmtId="0" fontId="6" fillId="7" borderId="20" xfId="0" applyFont="1" applyFill="1" applyBorder="1" applyAlignment="1">
      <alignment vertical="center"/>
    </xf>
    <xf numFmtId="0" fontId="6" fillId="7" borderId="0" xfId="0" applyFont="1" applyFill="1" applyBorder="1" applyAlignment="1">
      <alignment vertical="center" wrapText="1"/>
    </xf>
    <xf numFmtId="15" fontId="6" fillId="7" borderId="0" xfId="0" applyNumberFormat="1" applyFont="1" applyFill="1" applyBorder="1" applyAlignment="1"/>
    <xf numFmtId="0" fontId="6" fillId="7" borderId="0" xfId="0" applyFont="1" applyFill="1" applyBorder="1" applyAlignment="1"/>
    <xf numFmtId="0" fontId="6" fillId="7" borderId="0" xfId="0" applyFont="1" applyFill="1" applyBorder="1" applyAlignment="1">
      <alignment vertical="center"/>
    </xf>
    <xf numFmtId="9" fontId="3" fillId="7" borderId="2" xfId="2" applyFont="1" applyFill="1" applyBorder="1" applyAlignment="1">
      <alignment horizontal="left" vertical="center" wrapText="1"/>
    </xf>
    <xf numFmtId="165" fontId="3" fillId="7" borderId="32" xfId="2" applyNumberFormat="1" applyFont="1" applyFill="1" applyBorder="1" applyAlignment="1">
      <alignment horizontal="center" vertical="center" wrapText="1"/>
    </xf>
    <xf numFmtId="165" fontId="0" fillId="7" borderId="2" xfId="2" applyNumberFormat="1" applyFont="1" applyFill="1" applyBorder="1" applyAlignment="1">
      <alignment horizontal="center" vertical="center"/>
    </xf>
    <xf numFmtId="9" fontId="3" fillId="7" borderId="17" xfId="2" applyFont="1" applyFill="1" applyBorder="1" applyAlignment="1">
      <alignment horizontal="center" vertical="center" wrapText="1"/>
    </xf>
    <xf numFmtId="9" fontId="0" fillId="7" borderId="2" xfId="2" applyNumberFormat="1" applyFont="1" applyFill="1" applyBorder="1" applyAlignment="1">
      <alignment horizontal="center" vertical="center"/>
    </xf>
    <xf numFmtId="0" fontId="3" fillId="7" borderId="0" xfId="0" applyFont="1" applyFill="1" applyAlignment="1">
      <alignment vertical="center" wrapText="1"/>
    </xf>
    <xf numFmtId="0" fontId="9" fillId="7" borderId="2" xfId="0" applyFont="1" applyFill="1" applyBorder="1" applyAlignment="1">
      <alignment horizontal="left" vertical="center" wrapText="1"/>
    </xf>
    <xf numFmtId="14" fontId="3" fillId="7" borderId="2" xfId="0" applyNumberFormat="1" applyFont="1" applyFill="1" applyBorder="1" applyAlignment="1">
      <alignment horizontal="center" vertical="center" wrapText="1"/>
    </xf>
    <xf numFmtId="165" fontId="3" fillId="7" borderId="16" xfId="2" applyNumberFormat="1" applyFont="1" applyFill="1" applyBorder="1" applyAlignment="1">
      <alignment horizontal="center" vertical="center" wrapText="1"/>
    </xf>
    <xf numFmtId="165" fontId="6" fillId="7" borderId="2" xfId="0" applyNumberFormat="1" applyFont="1" applyFill="1" applyBorder="1" applyAlignment="1">
      <alignment horizontal="center" vertical="center"/>
    </xf>
    <xf numFmtId="0" fontId="9" fillId="7" borderId="2" xfId="0" applyFont="1" applyFill="1" applyBorder="1" applyAlignment="1">
      <alignment vertical="center" wrapText="1"/>
    </xf>
    <xf numFmtId="14" fontId="3" fillId="7" borderId="2" xfId="0" applyNumberFormat="1" applyFont="1" applyFill="1" applyBorder="1" applyAlignment="1">
      <alignment vertical="center" wrapText="1"/>
    </xf>
    <xf numFmtId="165" fontId="0" fillId="7" borderId="2" xfId="0" applyNumberFormat="1" applyFill="1" applyBorder="1" applyAlignment="1">
      <alignment horizontal="center" vertical="center"/>
    </xf>
    <xf numFmtId="14" fontId="3" fillId="7" borderId="51" xfId="0" applyNumberFormat="1" applyFont="1" applyFill="1" applyBorder="1" applyAlignment="1">
      <alignment vertical="center" wrapText="1"/>
    </xf>
    <xf numFmtId="9" fontId="6" fillId="7" borderId="2" xfId="0" applyNumberFormat="1" applyFont="1" applyFill="1" applyBorder="1" applyAlignment="1">
      <alignment horizontal="center"/>
    </xf>
    <xf numFmtId="9" fontId="3" fillId="0" borderId="0" xfId="0" applyNumberFormat="1" applyFont="1"/>
    <xf numFmtId="15" fontId="6" fillId="8" borderId="52" xfId="0" applyNumberFormat="1" applyFont="1" applyFill="1" applyBorder="1" applyAlignment="1">
      <alignment horizontal="center" vertical="center"/>
    </xf>
    <xf numFmtId="15" fontId="6" fillId="8" borderId="53" xfId="0" applyNumberFormat="1" applyFont="1" applyFill="1" applyBorder="1" applyAlignment="1">
      <alignment horizontal="center" vertical="center"/>
    </xf>
    <xf numFmtId="15" fontId="6" fillId="8" borderId="54" xfId="0" applyNumberFormat="1" applyFont="1" applyFill="1" applyBorder="1" applyAlignment="1">
      <alignment horizontal="center" vertical="center"/>
    </xf>
    <xf numFmtId="0" fontId="6" fillId="8" borderId="2" xfId="0" applyFont="1" applyFill="1" applyBorder="1" applyAlignment="1">
      <alignment horizontal="center" vertical="center" wrapText="1"/>
    </xf>
    <xf numFmtId="0" fontId="6" fillId="8" borderId="2" xfId="0" applyFont="1" applyFill="1" applyBorder="1" applyAlignment="1">
      <alignment horizontal="center"/>
    </xf>
    <xf numFmtId="0" fontId="2" fillId="8" borderId="2" xfId="0" applyFont="1" applyFill="1" applyBorder="1" applyAlignment="1">
      <alignment horizontal="center"/>
    </xf>
    <xf numFmtId="0" fontId="6" fillId="8" borderId="2" xfId="0" applyFont="1" applyFill="1" applyBorder="1" applyAlignment="1">
      <alignment horizontal="center" vertical="center"/>
    </xf>
    <xf numFmtId="9" fontId="3" fillId="8" borderId="11" xfId="0" applyNumberFormat="1" applyFont="1" applyFill="1" applyBorder="1" applyAlignment="1">
      <alignment horizontal="center" vertical="center" wrapText="1"/>
    </xf>
    <xf numFmtId="9" fontId="3" fillId="8" borderId="2" xfId="0" applyNumberFormat="1" applyFont="1" applyFill="1" applyBorder="1" applyAlignment="1">
      <alignment horizontal="center" vertical="center"/>
    </xf>
    <xf numFmtId="0" fontId="3" fillId="8" borderId="0" xfId="0" applyFont="1" applyFill="1" applyBorder="1" applyAlignment="1">
      <alignment vertical="center" wrapText="1"/>
    </xf>
    <xf numFmtId="0" fontId="3" fillId="8" borderId="0" xfId="0" applyFont="1" applyFill="1" applyBorder="1" applyAlignment="1">
      <alignment horizontal="center" vertical="center" wrapText="1"/>
    </xf>
    <xf numFmtId="0" fontId="6" fillId="8" borderId="0" xfId="0" applyFont="1" applyFill="1" applyBorder="1" applyAlignment="1">
      <alignment vertical="center" wrapText="1"/>
    </xf>
    <xf numFmtId="0" fontId="3" fillId="8" borderId="2" xfId="0" applyFont="1" applyFill="1" applyBorder="1" applyAlignment="1">
      <alignment horizontal="left" vertical="center" wrapText="1"/>
    </xf>
    <xf numFmtId="0" fontId="3" fillId="8" borderId="2" xfId="0" applyFont="1" applyFill="1" applyBorder="1" applyAlignment="1">
      <alignment horizontal="center" vertical="center" wrapText="1"/>
    </xf>
    <xf numFmtId="9" fontId="3" fillId="8" borderId="2" xfId="0" applyNumberFormat="1" applyFont="1" applyFill="1" applyBorder="1" applyAlignment="1">
      <alignment horizontal="center" vertical="center" wrapText="1"/>
    </xf>
    <xf numFmtId="9" fontId="3" fillId="8" borderId="2" xfId="2" applyFont="1" applyFill="1" applyBorder="1" applyAlignment="1">
      <alignment horizontal="center" vertical="center" wrapText="1"/>
    </xf>
    <xf numFmtId="165" fontId="3" fillId="8" borderId="2" xfId="2" applyNumberFormat="1" applyFont="1" applyFill="1" applyBorder="1" applyAlignment="1">
      <alignment horizontal="center" vertical="center" wrapText="1"/>
    </xf>
    <xf numFmtId="165" fontId="3" fillId="8" borderId="2" xfId="0" applyNumberFormat="1" applyFont="1" applyFill="1" applyBorder="1" applyAlignment="1">
      <alignment horizontal="center" vertical="center"/>
    </xf>
    <xf numFmtId="0" fontId="6" fillId="8" borderId="13" xfId="0" applyFont="1" applyFill="1" applyBorder="1" applyAlignment="1">
      <alignment vertical="center" wrapText="1"/>
    </xf>
    <xf numFmtId="15" fontId="6" fillId="8" borderId="2" xfId="0" applyNumberFormat="1" applyFont="1" applyFill="1" applyBorder="1" applyAlignment="1">
      <alignment horizontal="center" vertical="center"/>
    </xf>
    <xf numFmtId="0" fontId="6" fillId="8" borderId="14" xfId="0" applyFont="1" applyFill="1" applyBorder="1" applyAlignment="1">
      <alignment horizontal="center" vertical="center"/>
    </xf>
    <xf numFmtId="0" fontId="6" fillId="8" borderId="3" xfId="0" applyFont="1" applyFill="1" applyBorder="1" applyAlignment="1"/>
    <xf numFmtId="0" fontId="6" fillId="8" borderId="11" xfId="0" applyFont="1" applyFill="1" applyBorder="1" applyAlignment="1">
      <alignment vertical="center"/>
    </xf>
    <xf numFmtId="0" fontId="6" fillId="8" borderId="4" xfId="0" applyFont="1" applyFill="1" applyBorder="1" applyAlignment="1">
      <alignment vertical="center"/>
    </xf>
    <xf numFmtId="0" fontId="6" fillId="8" borderId="15" xfId="0" applyFont="1" applyFill="1" applyBorder="1" applyAlignment="1"/>
    <xf numFmtId="0" fontId="6" fillId="8" borderId="19" xfId="0" applyFont="1" applyFill="1" applyBorder="1" applyAlignment="1">
      <alignment vertical="center"/>
    </xf>
    <xf numFmtId="0" fontId="6" fillId="8" borderId="13" xfId="0" applyFont="1" applyFill="1" applyBorder="1" applyAlignment="1">
      <alignment vertical="center"/>
    </xf>
    <xf numFmtId="0" fontId="3" fillId="8" borderId="0" xfId="0" applyFont="1" applyFill="1" applyAlignment="1">
      <alignment horizontal="center" vertical="center" wrapText="1"/>
    </xf>
    <xf numFmtId="0" fontId="3" fillId="8" borderId="13" xfId="0" applyFont="1" applyFill="1" applyBorder="1" applyAlignment="1">
      <alignment vertical="center" wrapText="1"/>
    </xf>
    <xf numFmtId="9" fontId="3" fillId="8" borderId="15" xfId="0" applyNumberFormat="1" applyFont="1" applyFill="1" applyBorder="1" applyAlignment="1">
      <alignment horizontal="center" vertical="center"/>
    </xf>
    <xf numFmtId="0" fontId="3" fillId="8" borderId="13" xfId="0" applyFont="1" applyFill="1" applyBorder="1" applyAlignment="1"/>
    <xf numFmtId="9" fontId="6" fillId="8" borderId="2" xfId="0" applyNumberFormat="1" applyFont="1" applyFill="1" applyBorder="1" applyAlignment="1">
      <alignment horizontal="center"/>
    </xf>
    <xf numFmtId="0" fontId="3" fillId="0" borderId="0" xfId="0" applyFont="1" applyAlignment="1"/>
    <xf numFmtId="0" fontId="6" fillId="7" borderId="3" xfId="0" applyFont="1" applyFill="1" applyBorder="1" applyAlignment="1">
      <alignment vertical="center" wrapText="1"/>
    </xf>
    <xf numFmtId="0" fontId="6" fillId="7" borderId="12" xfId="0" applyFont="1" applyFill="1" applyBorder="1" applyAlignment="1">
      <alignment vertical="center" wrapText="1"/>
    </xf>
    <xf numFmtId="15" fontId="6" fillId="7" borderId="6" xfId="0" applyNumberFormat="1" applyFont="1" applyFill="1" applyBorder="1" applyAlignment="1">
      <alignment horizontal="center" vertical="center"/>
    </xf>
    <xf numFmtId="15" fontId="6" fillId="7" borderId="7" xfId="0" applyNumberFormat="1" applyFont="1" applyFill="1" applyBorder="1" applyAlignment="1">
      <alignment horizontal="center" vertical="center"/>
    </xf>
    <xf numFmtId="15" fontId="6" fillId="7" borderId="8" xfId="0" applyNumberFormat="1" applyFont="1" applyFill="1" applyBorder="1" applyAlignment="1">
      <alignment horizontal="center" vertical="center"/>
    </xf>
    <xf numFmtId="0" fontId="6" fillId="7" borderId="13"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3" fillId="7" borderId="2" xfId="0" applyFont="1" applyFill="1" applyBorder="1" applyAlignment="1">
      <alignment horizontal="center" wrapText="1"/>
    </xf>
    <xf numFmtId="9" fontId="3" fillId="7" borderId="3" xfId="2" applyFont="1" applyFill="1" applyBorder="1" applyAlignment="1">
      <alignment horizontal="center" vertical="center" wrapText="1"/>
    </xf>
    <xf numFmtId="9" fontId="3" fillId="7" borderId="2" xfId="0" applyNumberFormat="1" applyFont="1" applyFill="1" applyBorder="1" applyAlignment="1">
      <alignment horizontal="center" vertical="center"/>
    </xf>
    <xf numFmtId="0" fontId="3" fillId="7" borderId="2" xfId="0" applyFont="1" applyFill="1" applyBorder="1" applyAlignment="1">
      <alignment horizontal="left" vertical="center" wrapText="1"/>
    </xf>
    <xf numFmtId="9" fontId="3" fillId="7" borderId="2" xfId="2"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7" borderId="22" xfId="0" applyFont="1" applyFill="1" applyBorder="1" applyAlignment="1">
      <alignment horizontal="center" vertical="center" wrapText="1"/>
    </xf>
    <xf numFmtId="165" fontId="3" fillId="7" borderId="2" xfId="2" applyNumberFormat="1" applyFont="1" applyFill="1" applyBorder="1" applyAlignment="1">
      <alignment horizontal="center" vertical="center" wrapText="1"/>
    </xf>
    <xf numFmtId="165" fontId="3" fillId="7" borderId="2" xfId="0" applyNumberFormat="1" applyFont="1" applyFill="1" applyBorder="1" applyAlignment="1">
      <alignment horizontal="center" vertical="center"/>
    </xf>
    <xf numFmtId="0" fontId="3" fillId="7" borderId="2" xfId="0" applyFont="1" applyFill="1" applyBorder="1" applyAlignment="1">
      <alignment vertical="center" wrapText="1"/>
    </xf>
    <xf numFmtId="9" fontId="3" fillId="7" borderId="3" xfId="0" applyNumberFormat="1" applyFont="1" applyFill="1" applyBorder="1" applyAlignment="1">
      <alignment horizontal="center" vertical="center"/>
    </xf>
    <xf numFmtId="0" fontId="3" fillId="7" borderId="2" xfId="0" applyFont="1" applyFill="1" applyBorder="1" applyAlignment="1">
      <alignment horizontal="center"/>
    </xf>
    <xf numFmtId="0" fontId="6" fillId="7" borderId="63" xfId="0" applyFont="1" applyFill="1" applyBorder="1" applyAlignment="1">
      <alignment horizontal="left" vertical="center" wrapText="1"/>
    </xf>
    <xf numFmtId="15" fontId="6" fillId="7" borderId="21" xfId="0" applyNumberFormat="1" applyFont="1" applyFill="1" applyBorder="1" applyAlignment="1">
      <alignment horizontal="center" vertical="center"/>
    </xf>
    <xf numFmtId="0" fontId="6" fillId="7" borderId="21" xfId="0" applyFont="1" applyFill="1" applyBorder="1" applyAlignment="1">
      <alignment horizontal="center" vertical="center"/>
    </xf>
    <xf numFmtId="0" fontId="6" fillId="7" borderId="1" xfId="0" applyFont="1" applyFill="1" applyBorder="1" applyAlignment="1">
      <alignment vertical="center" wrapText="1"/>
    </xf>
    <xf numFmtId="0" fontId="6" fillId="7" borderId="11" xfId="0" applyFont="1" applyFill="1" applyBorder="1" applyAlignment="1">
      <alignment vertical="center" wrapText="1"/>
    </xf>
    <xf numFmtId="15" fontId="6" fillId="7" borderId="4" xfId="0" applyNumberFormat="1" applyFont="1" applyFill="1" applyBorder="1" applyAlignment="1"/>
    <xf numFmtId="0" fontId="6" fillId="7" borderId="4" xfId="0" applyFont="1" applyFill="1" applyBorder="1" applyAlignment="1"/>
    <xf numFmtId="0" fontId="6" fillId="7" borderId="4" xfId="0" applyFont="1" applyFill="1" applyBorder="1" applyAlignment="1">
      <alignment vertical="center"/>
    </xf>
    <xf numFmtId="0" fontId="6" fillId="7" borderId="5" xfId="0" applyFont="1" applyFill="1" applyBorder="1" applyAlignment="1">
      <alignment vertical="center"/>
    </xf>
    <xf numFmtId="0" fontId="6" fillId="7" borderId="63" xfId="0" applyFont="1" applyFill="1" applyBorder="1" applyAlignment="1">
      <alignment vertical="center"/>
    </xf>
    <xf numFmtId="0" fontId="3" fillId="7" borderId="2" xfId="0" applyFont="1" applyFill="1" applyBorder="1" applyAlignment="1">
      <alignment horizontal="center" vertical="center"/>
    </xf>
    <xf numFmtId="0" fontId="16" fillId="7" borderId="2" xfId="0" applyFont="1" applyFill="1" applyBorder="1" applyAlignment="1">
      <alignment horizontal="left" vertical="center" wrapText="1"/>
    </xf>
    <xf numFmtId="165" fontId="16" fillId="7" borderId="2" xfId="2" applyNumberFormat="1" applyFont="1" applyFill="1" applyBorder="1" applyAlignment="1">
      <alignment horizontal="center" vertical="center" wrapText="1"/>
    </xf>
    <xf numFmtId="165" fontId="3" fillId="7" borderId="2" xfId="2" applyNumberFormat="1" applyFont="1" applyFill="1" applyBorder="1" applyAlignment="1">
      <alignment horizontal="center" vertical="center"/>
    </xf>
    <xf numFmtId="0" fontId="3" fillId="7" borderId="19" xfId="0" applyFont="1" applyFill="1" applyBorder="1" applyAlignment="1">
      <alignment vertical="center" wrapText="1"/>
    </xf>
    <xf numFmtId="0" fontId="3" fillId="7" borderId="14" xfId="0" applyFont="1" applyFill="1" applyBorder="1" applyAlignment="1">
      <alignment vertical="center" wrapText="1"/>
    </xf>
    <xf numFmtId="0" fontId="6" fillId="7" borderId="0" xfId="0" applyFont="1" applyFill="1" applyBorder="1" applyAlignment="1">
      <alignment horizontal="center" vertical="center" wrapText="1"/>
    </xf>
    <xf numFmtId="0" fontId="6" fillId="7" borderId="15" xfId="0" applyFont="1" applyFill="1" applyBorder="1" applyAlignment="1">
      <alignment vertical="center" wrapText="1"/>
    </xf>
    <xf numFmtId="0" fontId="6" fillId="7" borderId="21" xfId="0" applyFont="1" applyFill="1" applyBorder="1" applyAlignment="1">
      <alignment vertical="center"/>
    </xf>
    <xf numFmtId="0" fontId="3" fillId="7" borderId="13" xfId="0" applyFont="1" applyFill="1" applyBorder="1" applyAlignment="1"/>
    <xf numFmtId="0" fontId="3" fillId="3" borderId="0" xfId="0" applyFont="1" applyFill="1" applyBorder="1" applyAlignment="1">
      <alignment vertical="center" wrapText="1"/>
    </xf>
    <xf numFmtId="0" fontId="0" fillId="3" borderId="0" xfId="0" applyFill="1" applyBorder="1"/>
    <xf numFmtId="0" fontId="6" fillId="3" borderId="0" xfId="0" applyFont="1" applyFill="1" applyBorder="1" applyAlignment="1">
      <alignment horizontal="right" vertical="center"/>
    </xf>
    <xf numFmtId="9" fontId="3" fillId="3" borderId="0" xfId="0" applyNumberFormat="1" applyFont="1" applyFill="1" applyBorder="1" applyAlignment="1">
      <alignment horizontal="right" vertical="center"/>
    </xf>
    <xf numFmtId="0" fontId="3" fillId="3" borderId="0" xfId="0" applyFont="1" applyFill="1" applyBorder="1" applyAlignment="1"/>
    <xf numFmtId="0" fontId="9" fillId="3" borderId="0" xfId="0" applyFont="1" applyFill="1" applyBorder="1" applyAlignment="1">
      <alignment vertical="center" wrapText="1"/>
    </xf>
    <xf numFmtId="9" fontId="3" fillId="3" borderId="0" xfId="2" applyFont="1" applyFill="1" applyBorder="1" applyAlignment="1"/>
    <xf numFmtId="15" fontId="6" fillId="8" borderId="6" xfId="0" applyNumberFormat="1" applyFont="1" applyFill="1" applyBorder="1" applyAlignment="1">
      <alignment horizontal="center" vertical="center"/>
    </xf>
    <xf numFmtId="15" fontId="6" fillId="8" borderId="7" xfId="0" applyNumberFormat="1" applyFont="1" applyFill="1" applyBorder="1" applyAlignment="1">
      <alignment horizontal="center" vertical="center"/>
    </xf>
    <xf numFmtId="15" fontId="6" fillId="8" borderId="8" xfId="0" applyNumberFormat="1" applyFont="1" applyFill="1" applyBorder="1" applyAlignment="1">
      <alignment horizontal="center" vertical="center"/>
    </xf>
    <xf numFmtId="0" fontId="6" fillId="8" borderId="13"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2" fillId="8" borderId="2" xfId="0" applyFont="1" applyFill="1" applyBorder="1" applyAlignment="1">
      <alignment horizontal="center" vertical="center"/>
    </xf>
    <xf numFmtId="15" fontId="6" fillId="8" borderId="49" xfId="0" applyNumberFormat="1" applyFont="1" applyFill="1" applyBorder="1" applyAlignment="1">
      <alignment horizontal="center" vertical="center"/>
    </xf>
    <xf numFmtId="15" fontId="6" fillId="8" borderId="50" xfId="0" applyNumberFormat="1" applyFont="1" applyFill="1" applyBorder="1" applyAlignment="1">
      <alignment horizontal="center" vertical="center"/>
    </xf>
    <xf numFmtId="15" fontId="6" fillId="8" borderId="51" xfId="0" applyNumberFormat="1" applyFont="1" applyFill="1" applyBorder="1" applyAlignment="1">
      <alignment horizontal="center" vertical="center"/>
    </xf>
    <xf numFmtId="0" fontId="9" fillId="8" borderId="2" xfId="0" applyFont="1" applyFill="1" applyBorder="1" applyAlignment="1">
      <alignment horizontal="center" vertical="center" wrapText="1"/>
    </xf>
    <xf numFmtId="9" fontId="9" fillId="8" borderId="2" xfId="0" applyNumberFormat="1" applyFont="1" applyFill="1" applyBorder="1" applyAlignment="1">
      <alignment horizontal="center" vertical="center" wrapText="1"/>
    </xf>
    <xf numFmtId="14" fontId="9" fillId="8" borderId="2" xfId="0" applyNumberFormat="1" applyFont="1" applyFill="1" applyBorder="1" applyAlignment="1">
      <alignment horizontal="center" vertical="center" wrapText="1"/>
    </xf>
    <xf numFmtId="0" fontId="9" fillId="8" borderId="2" xfId="0" applyFont="1" applyFill="1" applyBorder="1" applyAlignment="1">
      <alignment horizontal="left" vertical="center" wrapText="1"/>
    </xf>
    <xf numFmtId="0" fontId="6" fillId="8" borderId="21"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166" fontId="6" fillId="8" borderId="2" xfId="0" applyNumberFormat="1" applyFont="1" applyFill="1" applyBorder="1" applyAlignment="1">
      <alignment horizontal="center" vertical="center" wrapText="1"/>
    </xf>
    <xf numFmtId="9" fontId="6" fillId="8" borderId="22" xfId="0" applyNumberFormat="1" applyFont="1" applyFill="1" applyBorder="1" applyAlignment="1">
      <alignment vertical="center" wrapText="1"/>
    </xf>
    <xf numFmtId="0" fontId="6" fillId="8" borderId="20" xfId="0" applyFont="1" applyFill="1" applyBorder="1" applyAlignment="1">
      <alignment vertical="center" wrapText="1"/>
    </xf>
    <xf numFmtId="14" fontId="9" fillId="8" borderId="2" xfId="0" applyNumberFormat="1" applyFont="1" applyFill="1" applyBorder="1" applyAlignment="1">
      <alignment horizontal="center" vertical="center"/>
    </xf>
    <xf numFmtId="0" fontId="9" fillId="8" borderId="2" xfId="0" applyFont="1" applyFill="1" applyBorder="1" applyAlignment="1">
      <alignment vertical="center" wrapText="1"/>
    </xf>
    <xf numFmtId="9" fontId="3" fillId="8" borderId="2" xfId="2" applyFont="1" applyFill="1" applyBorder="1" applyAlignment="1">
      <alignment horizontal="center" vertical="center"/>
    </xf>
    <xf numFmtId="0" fontId="3" fillId="8" borderId="2" xfId="0" applyFont="1" applyFill="1" applyBorder="1" applyAlignment="1">
      <alignment vertical="center" wrapText="1"/>
    </xf>
    <xf numFmtId="0" fontId="0" fillId="8" borderId="2" xfId="0" applyFill="1" applyBorder="1" applyAlignment="1">
      <alignment horizontal="center" vertical="center"/>
    </xf>
    <xf numFmtId="9" fontId="14" fillId="8" borderId="15" xfId="0" applyNumberFormat="1" applyFont="1" applyFill="1" applyBorder="1" applyAlignment="1">
      <alignment horizontal="center" vertical="center"/>
    </xf>
    <xf numFmtId="0" fontId="3" fillId="8" borderId="19" xfId="0" applyFont="1" applyFill="1" applyBorder="1" applyAlignment="1"/>
    <xf numFmtId="0" fontId="3" fillId="8" borderId="14" xfId="0" applyFont="1" applyFill="1" applyBorder="1" applyAlignment="1"/>
    <xf numFmtId="0" fontId="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12" xfId="0" applyFont="1" applyFill="1" applyBorder="1" applyAlignment="1">
      <alignment horizontal="center" vertical="center"/>
    </xf>
    <xf numFmtId="0" fontId="3" fillId="7" borderId="0" xfId="0" applyFont="1" applyFill="1" applyBorder="1"/>
    <xf numFmtId="167" fontId="3" fillId="7" borderId="2" xfId="0" applyNumberFormat="1" applyFont="1" applyFill="1" applyBorder="1" applyAlignment="1">
      <alignment horizontal="center" vertical="center" wrapText="1"/>
    </xf>
    <xf numFmtId="0" fontId="3" fillId="7" borderId="41" xfId="0" applyFont="1" applyFill="1" applyBorder="1" applyAlignment="1">
      <alignment horizontal="justify" vertical="center" wrapText="1"/>
    </xf>
    <xf numFmtId="167" fontId="3" fillId="7" borderId="31" xfId="0" applyNumberFormat="1" applyFont="1" applyFill="1" applyBorder="1" applyAlignment="1">
      <alignment horizontal="center" vertical="center" wrapText="1"/>
    </xf>
    <xf numFmtId="165" fontId="3" fillId="7" borderId="15" xfId="2" applyNumberFormat="1" applyFont="1" applyFill="1" applyBorder="1" applyAlignment="1">
      <alignment horizontal="center" vertical="center" wrapText="1"/>
    </xf>
    <xf numFmtId="9" fontId="6" fillId="7" borderId="22" xfId="0" applyNumberFormat="1" applyFont="1" applyFill="1" applyBorder="1" applyAlignment="1">
      <alignment horizontal="center" vertical="center"/>
    </xf>
    <xf numFmtId="9" fontId="6" fillId="7" borderId="21" xfId="0" applyNumberFormat="1" applyFont="1" applyFill="1" applyBorder="1" applyAlignment="1">
      <alignment vertical="center"/>
    </xf>
    <xf numFmtId="165" fontId="3" fillId="7" borderId="9" xfId="2" applyNumberFormat="1" applyFont="1" applyFill="1" applyBorder="1" applyAlignment="1">
      <alignment horizontal="center" vertical="center"/>
    </xf>
    <xf numFmtId="0" fontId="3" fillId="7" borderId="3" xfId="0" applyFont="1" applyFill="1" applyBorder="1" applyAlignment="1">
      <alignment horizontal="left" vertical="center" wrapText="1"/>
    </xf>
    <xf numFmtId="9" fontId="3" fillId="7" borderId="3" xfId="0" applyNumberFormat="1" applyFont="1" applyFill="1" applyBorder="1" applyAlignment="1">
      <alignment horizontal="center" vertical="center" wrapText="1"/>
    </xf>
    <xf numFmtId="9" fontId="9" fillId="7" borderId="3" xfId="2" applyFont="1" applyFill="1" applyBorder="1" applyAlignment="1">
      <alignment horizontal="center" vertical="center" wrapText="1"/>
    </xf>
    <xf numFmtId="0" fontId="3" fillId="7" borderId="3" xfId="0" applyFont="1" applyFill="1" applyBorder="1" applyAlignment="1">
      <alignment horizontal="center" vertical="center" wrapText="1"/>
    </xf>
    <xf numFmtId="167" fontId="3" fillId="7" borderId="3" xfId="0" applyNumberFormat="1" applyFont="1" applyFill="1" applyBorder="1" applyAlignment="1">
      <alignment horizontal="center" vertical="center" wrapText="1"/>
    </xf>
    <xf numFmtId="0" fontId="3" fillId="7" borderId="12" xfId="0" applyFont="1" applyFill="1" applyBorder="1" applyAlignment="1">
      <alignment horizontal="justify" vertical="center" wrapText="1"/>
    </xf>
    <xf numFmtId="167" fontId="3" fillId="7" borderId="65" xfId="0" applyNumberFormat="1" applyFont="1" applyFill="1" applyBorder="1" applyAlignment="1">
      <alignment horizontal="center" vertical="center" wrapText="1"/>
    </xf>
    <xf numFmtId="165" fontId="3" fillId="7" borderId="12" xfId="2" applyNumberFormat="1" applyFont="1" applyFill="1" applyBorder="1" applyAlignment="1">
      <alignment horizontal="center" vertical="center" wrapText="1"/>
    </xf>
    <xf numFmtId="165" fontId="3" fillId="7" borderId="3" xfId="0" applyNumberFormat="1" applyFont="1" applyFill="1" applyBorder="1" applyAlignment="1">
      <alignment horizontal="center" vertical="center"/>
    </xf>
    <xf numFmtId="0" fontId="3" fillId="7" borderId="2" xfId="0" applyFont="1" applyFill="1" applyBorder="1" applyAlignment="1">
      <alignment horizontal="justify" vertical="center" wrapText="1"/>
    </xf>
    <xf numFmtId="0" fontId="3" fillId="7" borderId="2" xfId="0" applyFont="1" applyFill="1" applyBorder="1" applyAlignment="1">
      <alignment wrapText="1"/>
    </xf>
    <xf numFmtId="10" fontId="3" fillId="7" borderId="2" xfId="2" applyNumberFormat="1" applyFont="1" applyFill="1" applyBorder="1" applyAlignment="1">
      <alignment horizontal="center" vertical="center" wrapText="1"/>
    </xf>
    <xf numFmtId="10" fontId="3" fillId="7" borderId="2" xfId="2" applyNumberFormat="1" applyFont="1" applyFill="1" applyBorder="1" applyAlignment="1">
      <alignment horizontal="center" vertical="center"/>
    </xf>
    <xf numFmtId="10" fontId="3" fillId="7" borderId="2" xfId="0" applyNumberFormat="1" applyFont="1" applyFill="1" applyBorder="1" applyAlignment="1">
      <alignment horizontal="center" vertical="center"/>
    </xf>
    <xf numFmtId="9" fontId="3" fillId="7" borderId="2" xfId="2" applyFont="1" applyFill="1" applyBorder="1" applyAlignment="1">
      <alignment horizontal="center" vertical="center"/>
    </xf>
    <xf numFmtId="0" fontId="3" fillId="7" borderId="2" xfId="0" applyFont="1" applyFill="1" applyBorder="1" applyAlignment="1"/>
    <xf numFmtId="0" fontId="6" fillId="0" borderId="0" xfId="0" applyFont="1" applyFill="1" applyBorder="1" applyAlignment="1">
      <alignment horizontal="center" vertical="center"/>
    </xf>
    <xf numFmtId="9" fontId="3" fillId="0" borderId="0" xfId="0" applyNumberFormat="1" applyFont="1" applyFill="1" applyBorder="1" applyAlignment="1">
      <alignment horizontal="right" vertical="center"/>
    </xf>
    <xf numFmtId="0" fontId="3" fillId="0" borderId="0" xfId="0" applyFont="1" applyFill="1" applyBorder="1" applyAlignment="1"/>
    <xf numFmtId="10" fontId="6" fillId="0" borderId="0" xfId="0" applyNumberFormat="1" applyFont="1" applyFill="1" applyBorder="1" applyAlignment="1">
      <alignment horizontal="center" vertical="center"/>
    </xf>
    <xf numFmtId="0" fontId="3" fillId="0" borderId="0" xfId="0" applyFont="1" applyFill="1"/>
    <xf numFmtId="0" fontId="6" fillId="7" borderId="63" xfId="0" applyFont="1" applyFill="1" applyBorder="1" applyAlignment="1">
      <alignment horizontal="center" vertical="center" wrapText="1"/>
    </xf>
    <xf numFmtId="0" fontId="3" fillId="7" borderId="3" xfId="0" applyFont="1" applyFill="1" applyBorder="1" applyAlignment="1">
      <alignment vertical="center" wrapText="1"/>
    </xf>
    <xf numFmtId="9" fontId="3" fillId="7" borderId="3" xfId="0" applyNumberFormat="1" applyFont="1" applyFill="1" applyBorder="1" applyAlignment="1">
      <alignment vertical="center" wrapText="1"/>
    </xf>
    <xf numFmtId="9" fontId="3" fillId="7" borderId="11" xfId="0" applyNumberFormat="1" applyFont="1" applyFill="1" applyBorder="1" applyAlignment="1">
      <alignment vertical="center" wrapText="1"/>
    </xf>
    <xf numFmtId="9" fontId="3" fillId="7" borderId="2" xfId="0" applyNumberFormat="1" applyFont="1" applyFill="1" applyBorder="1" applyAlignment="1">
      <alignment vertical="center" wrapText="1"/>
    </xf>
    <xf numFmtId="15" fontId="3" fillId="7" borderId="2" xfId="0" applyNumberFormat="1" applyFont="1" applyFill="1" applyBorder="1" applyAlignment="1">
      <alignment vertical="center" wrapText="1"/>
    </xf>
    <xf numFmtId="0" fontId="3" fillId="7" borderId="12" xfId="0" applyFont="1" applyFill="1" applyBorder="1" applyAlignment="1">
      <alignment horizontal="left" vertical="center" wrapText="1"/>
    </xf>
    <xf numFmtId="0" fontId="3" fillId="7" borderId="12" xfId="0" applyFont="1" applyFill="1" applyBorder="1" applyAlignment="1">
      <alignment vertical="center" wrapText="1"/>
    </xf>
    <xf numFmtId="9" fontId="3" fillId="7" borderId="12" xfId="0" applyNumberFormat="1" applyFont="1" applyFill="1" applyBorder="1" applyAlignment="1">
      <alignment horizontal="center" vertical="center" wrapText="1"/>
    </xf>
    <xf numFmtId="9" fontId="3" fillId="7" borderId="1" xfId="0" applyNumberFormat="1" applyFont="1" applyFill="1" applyBorder="1" applyAlignment="1">
      <alignment horizontal="center" vertical="center" wrapText="1"/>
    </xf>
    <xf numFmtId="15" fontId="3" fillId="7" borderId="2" xfId="0" applyNumberFormat="1" applyFont="1" applyFill="1" applyBorder="1" applyAlignment="1">
      <alignment horizontal="center" vertical="center" wrapText="1"/>
    </xf>
    <xf numFmtId="165" fontId="3" fillId="7" borderId="2" xfId="0" applyNumberFormat="1" applyFont="1" applyFill="1" applyBorder="1" applyAlignment="1">
      <alignment horizontal="center" vertical="center" wrapText="1"/>
    </xf>
    <xf numFmtId="0" fontId="3" fillId="7" borderId="17" xfId="0" applyFont="1" applyFill="1" applyBorder="1" applyAlignment="1">
      <alignment horizontal="left" vertical="center" wrapText="1"/>
    </xf>
    <xf numFmtId="0" fontId="3" fillId="7" borderId="17" xfId="0" applyFont="1" applyFill="1" applyBorder="1" applyAlignment="1">
      <alignment horizontal="center" vertical="center" wrapText="1"/>
    </xf>
    <xf numFmtId="9" fontId="3" fillId="7" borderId="52" xfId="0" applyNumberFormat="1" applyFont="1" applyFill="1" applyBorder="1" applyAlignment="1">
      <alignment horizontal="center" vertical="center" wrapText="1"/>
    </xf>
    <xf numFmtId="9" fontId="3" fillId="7" borderId="66" xfId="0" applyNumberFormat="1" applyFont="1" applyFill="1" applyBorder="1" applyAlignment="1">
      <alignment horizontal="center" vertical="center" wrapText="1"/>
    </xf>
    <xf numFmtId="0" fontId="9" fillId="7" borderId="9" xfId="0" applyFont="1" applyFill="1" applyBorder="1" applyAlignment="1">
      <alignment horizontal="left" vertical="center" wrapText="1"/>
    </xf>
    <xf numFmtId="0" fontId="3" fillId="7" borderId="41" xfId="0" applyFont="1" applyFill="1" applyBorder="1" applyAlignment="1">
      <alignment horizontal="center" vertical="center" wrapText="1"/>
    </xf>
    <xf numFmtId="9" fontId="3" fillId="7" borderId="42" xfId="0" applyNumberFormat="1" applyFont="1" applyFill="1" applyBorder="1" applyAlignment="1">
      <alignment horizontal="center" vertical="center" wrapText="1"/>
    </xf>
    <xf numFmtId="9" fontId="3" fillId="7" borderId="43" xfId="0" applyNumberFormat="1" applyFont="1" applyFill="1" applyBorder="1" applyAlignment="1">
      <alignment horizontal="center" vertical="center" wrapText="1"/>
    </xf>
    <xf numFmtId="0" fontId="3" fillId="7" borderId="0" xfId="0" applyFont="1" applyFill="1"/>
    <xf numFmtId="0" fontId="9" fillId="7" borderId="17" xfId="0" applyFont="1" applyFill="1" applyBorder="1" applyAlignment="1">
      <alignment horizontal="left" vertical="center" wrapText="1"/>
    </xf>
    <xf numFmtId="9" fontId="3" fillId="7" borderId="47" xfId="0" applyNumberFormat="1" applyFont="1" applyFill="1" applyBorder="1" applyAlignment="1">
      <alignment horizontal="center" vertical="center" wrapText="1"/>
    </xf>
    <xf numFmtId="9" fontId="3" fillId="7" borderId="46" xfId="0" applyNumberFormat="1" applyFont="1" applyFill="1" applyBorder="1" applyAlignment="1">
      <alignment horizontal="center" vertical="center" wrapText="1"/>
    </xf>
    <xf numFmtId="9" fontId="3" fillId="7" borderId="2" xfId="0" applyNumberFormat="1" applyFont="1" applyFill="1" applyBorder="1" applyAlignment="1">
      <alignment horizontal="left" vertical="center" wrapText="1"/>
    </xf>
    <xf numFmtId="0" fontId="3" fillId="7" borderId="9" xfId="0" applyFont="1" applyFill="1" applyBorder="1" applyAlignment="1">
      <alignment horizontal="center" vertical="center" wrapText="1"/>
    </xf>
    <xf numFmtId="168" fontId="3" fillId="7" borderId="2" xfId="0" applyNumberFormat="1" applyFont="1" applyFill="1" applyBorder="1" applyAlignment="1">
      <alignment horizontal="center" vertical="center" wrapText="1"/>
    </xf>
    <xf numFmtId="168" fontId="3" fillId="7" borderId="2" xfId="0" applyNumberFormat="1" applyFont="1" applyFill="1" applyBorder="1" applyAlignment="1">
      <alignment horizontal="left" vertical="center" wrapText="1"/>
    </xf>
    <xf numFmtId="0" fontId="3" fillId="0" borderId="0" xfId="0" applyFont="1" applyAlignment="1">
      <alignment horizontal="center" vertical="center"/>
    </xf>
    <xf numFmtId="0" fontId="9" fillId="7" borderId="32" xfId="0" applyFont="1" applyFill="1" applyBorder="1" applyAlignment="1">
      <alignment vertical="center" wrapText="1"/>
    </xf>
    <xf numFmtId="0" fontId="3" fillId="7" borderId="32" xfId="0" applyFont="1" applyFill="1" applyBorder="1" applyAlignment="1">
      <alignment horizontal="center" vertical="center" wrapText="1"/>
    </xf>
    <xf numFmtId="9" fontId="3" fillId="7" borderId="29" xfId="0" applyNumberFormat="1" applyFont="1" applyFill="1" applyBorder="1" applyAlignment="1">
      <alignment horizontal="center" vertical="center" wrapText="1"/>
    </xf>
    <xf numFmtId="9" fontId="3" fillId="7" borderId="31" xfId="0" applyNumberFormat="1" applyFont="1" applyFill="1" applyBorder="1" applyAlignment="1">
      <alignment horizontal="center" vertical="center" wrapText="1"/>
    </xf>
    <xf numFmtId="10" fontId="3" fillId="7" borderId="2" xfId="0" applyNumberFormat="1" applyFont="1" applyFill="1" applyBorder="1" applyAlignment="1">
      <alignment horizontal="center" vertical="center" wrapText="1"/>
    </xf>
    <xf numFmtId="0" fontId="6" fillId="7" borderId="21" xfId="0" applyFont="1" applyFill="1" applyBorder="1" applyAlignment="1">
      <alignment horizontal="center" vertical="center" wrapText="1"/>
    </xf>
    <xf numFmtId="0" fontId="9" fillId="7" borderId="17" xfId="0" applyFont="1" applyFill="1" applyBorder="1" applyAlignment="1">
      <alignment vertical="center" wrapText="1"/>
    </xf>
    <xf numFmtId="0" fontId="9" fillId="7" borderId="9" xfId="0" applyFont="1" applyFill="1" applyBorder="1" applyAlignment="1">
      <alignment horizontal="center" vertical="center" wrapText="1"/>
    </xf>
    <xf numFmtId="0" fontId="9" fillId="7" borderId="32" xfId="0" applyFont="1" applyFill="1" applyBorder="1" applyAlignment="1">
      <alignment horizontal="center" vertical="center" wrapText="1"/>
    </xf>
    <xf numFmtId="0" fontId="9" fillId="7" borderId="17" xfId="0" applyFont="1" applyFill="1" applyBorder="1" applyAlignment="1">
      <alignment horizontal="center" vertical="center" wrapText="1"/>
    </xf>
    <xf numFmtId="9" fontId="3" fillId="7" borderId="38" xfId="0" applyNumberFormat="1" applyFont="1" applyFill="1" applyBorder="1" applyAlignment="1">
      <alignment horizontal="center" vertical="center" wrapText="1"/>
    </xf>
    <xf numFmtId="9" fontId="6" fillId="7" borderId="15" xfId="0" applyNumberFormat="1" applyFont="1" applyFill="1" applyBorder="1" applyAlignment="1">
      <alignment horizontal="center" vertical="center"/>
    </xf>
    <xf numFmtId="0" fontId="3" fillId="7" borderId="19" xfId="0" applyFont="1" applyFill="1" applyBorder="1" applyAlignment="1"/>
    <xf numFmtId="0" fontId="3" fillId="7" borderId="14" xfId="0" applyFont="1" applyFill="1" applyBorder="1" applyAlignment="1"/>
    <xf numFmtId="9" fontId="3" fillId="7" borderId="15" xfId="0" applyNumberFormat="1" applyFont="1" applyFill="1" applyBorder="1" applyAlignment="1">
      <alignment horizontal="center" vertical="center"/>
    </xf>
    <xf numFmtId="0" fontId="6" fillId="0" borderId="0" xfId="0" applyFont="1" applyFill="1" applyBorder="1" applyAlignment="1">
      <alignment vertical="center" wrapText="1"/>
    </xf>
    <xf numFmtId="0" fontId="3" fillId="0" borderId="0" xfId="0" applyFont="1" applyBorder="1" applyAlignment="1"/>
    <xf numFmtId="0" fontId="3" fillId="3" borderId="0" xfId="0" applyFont="1" applyFill="1"/>
    <xf numFmtId="15" fontId="6" fillId="7" borderId="52" xfId="0" applyNumberFormat="1" applyFont="1" applyFill="1" applyBorder="1" applyAlignment="1">
      <alignment horizontal="center" vertical="center"/>
    </xf>
    <xf numFmtId="15" fontId="6" fillId="7" borderId="53" xfId="0" applyNumberFormat="1" applyFont="1" applyFill="1" applyBorder="1" applyAlignment="1">
      <alignment horizontal="center" vertical="center"/>
    </xf>
    <xf numFmtId="15" fontId="6" fillId="7" borderId="54" xfId="0" applyNumberFormat="1" applyFont="1" applyFill="1" applyBorder="1" applyAlignment="1">
      <alignment horizontal="center" vertical="center"/>
    </xf>
    <xf numFmtId="0" fontId="6" fillId="7" borderId="22" xfId="0" applyFont="1" applyFill="1" applyBorder="1" applyAlignment="1">
      <alignment horizontal="center" vertical="center"/>
    </xf>
    <xf numFmtId="49" fontId="3" fillId="7" borderId="15" xfId="0" applyNumberFormat="1" applyFont="1" applyFill="1" applyBorder="1" applyAlignment="1">
      <alignment vertical="center" wrapText="1"/>
    </xf>
    <xf numFmtId="0" fontId="6" fillId="7" borderId="4" xfId="0" applyFont="1" applyFill="1" applyBorder="1" applyAlignment="1">
      <alignment horizontal="center" vertical="center" wrapText="1"/>
    </xf>
    <xf numFmtId="0" fontId="6" fillId="7" borderId="13" xfId="0" applyFont="1" applyFill="1" applyBorder="1" applyAlignment="1">
      <alignment vertical="center" wrapText="1"/>
    </xf>
    <xf numFmtId="9" fontId="6" fillId="7" borderId="2" xfId="0" applyNumberFormat="1" applyFont="1" applyFill="1" applyBorder="1" applyAlignment="1">
      <alignment horizontal="center" vertical="center"/>
    </xf>
    <xf numFmtId="0" fontId="6" fillId="7" borderId="20"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6" fillId="8" borderId="2" xfId="0" applyFont="1" applyFill="1" applyBorder="1" applyAlignment="1">
      <alignment horizontal="right" vertical="center"/>
    </xf>
    <xf numFmtId="9" fontId="6" fillId="8" borderId="22" xfId="0" applyNumberFormat="1" applyFont="1" applyFill="1" applyBorder="1" applyAlignment="1">
      <alignment horizontal="center" vertical="center"/>
    </xf>
    <xf numFmtId="9" fontId="6" fillId="8" borderId="20" xfId="0" applyNumberFormat="1" applyFont="1" applyFill="1" applyBorder="1" applyAlignment="1">
      <alignment horizontal="center" vertical="center"/>
    </xf>
    <xf numFmtId="9" fontId="6" fillId="8" borderId="21" xfId="0" applyNumberFormat="1" applyFont="1" applyFill="1" applyBorder="1" applyAlignment="1">
      <alignment horizontal="center" vertical="center"/>
    </xf>
    <xf numFmtId="0" fontId="3" fillId="0" borderId="4" xfId="0" applyFont="1" applyBorder="1" applyAlignment="1">
      <alignment horizontal="right" vertical="center" wrapText="1"/>
    </xf>
    <xf numFmtId="14" fontId="3" fillId="7" borderId="2" xfId="0" applyNumberFormat="1" applyFont="1" applyFill="1" applyBorder="1" applyAlignment="1">
      <alignment horizontal="center" vertical="center" wrapText="1"/>
    </xf>
    <xf numFmtId="9" fontId="3" fillId="7" borderId="2" xfId="0" applyNumberFormat="1" applyFont="1" applyFill="1" applyBorder="1" applyAlignment="1">
      <alignment horizontal="center" vertical="center"/>
    </xf>
    <xf numFmtId="0" fontId="3" fillId="7" borderId="2" xfId="0" applyFont="1" applyFill="1" applyBorder="1" applyAlignment="1">
      <alignment horizontal="center" vertical="center"/>
    </xf>
    <xf numFmtId="9" fontId="3" fillId="7" borderId="2"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0" borderId="2" xfId="0" applyFont="1" applyBorder="1"/>
    <xf numFmtId="165" fontId="3" fillId="7" borderId="2" xfId="0" applyNumberFormat="1" applyFont="1" applyFill="1" applyBorder="1" applyAlignment="1">
      <alignment horizontal="center" vertical="center"/>
    </xf>
    <xf numFmtId="0" fontId="6" fillId="7" borderId="22" xfId="0" applyFont="1" applyFill="1" applyBorder="1" applyAlignment="1">
      <alignment horizontal="center"/>
    </xf>
    <xf numFmtId="0" fontId="3" fillId="0" borderId="20" xfId="0" applyFont="1" applyBorder="1"/>
    <xf numFmtId="0" fontId="3" fillId="0" borderId="21" xfId="0" applyFont="1" applyBorder="1"/>
    <xf numFmtId="0" fontId="6" fillId="7" borderId="5"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3" fillId="0" borderId="5" xfId="0" applyFont="1" applyBorder="1"/>
    <xf numFmtId="0" fontId="3" fillId="0" borderId="19" xfId="0" applyFont="1" applyBorder="1"/>
    <xf numFmtId="0" fontId="3" fillId="0" borderId="14" xfId="0" applyFont="1" applyBorder="1"/>
    <xf numFmtId="0" fontId="3" fillId="7" borderId="2" xfId="0" applyFont="1" applyFill="1" applyBorder="1" applyAlignment="1">
      <alignment horizontal="left" vertical="center" wrapText="1"/>
    </xf>
    <xf numFmtId="49" fontId="3" fillId="7" borderId="2" xfId="0" applyNumberFormat="1" applyFont="1" applyFill="1" applyBorder="1" applyAlignment="1">
      <alignment horizontal="left" vertical="center" wrapText="1"/>
    </xf>
    <xf numFmtId="165" fontId="3" fillId="7" borderId="2" xfId="2" applyNumberFormat="1" applyFont="1" applyFill="1" applyBorder="1" applyAlignment="1">
      <alignment horizontal="center" vertical="center"/>
    </xf>
    <xf numFmtId="0" fontId="6" fillId="7" borderId="22" xfId="0" applyFont="1" applyFill="1" applyBorder="1" applyAlignment="1">
      <alignment horizontal="center" vertical="center"/>
    </xf>
    <xf numFmtId="0" fontId="6" fillId="7" borderId="20" xfId="0" applyFont="1" applyFill="1" applyBorder="1" applyAlignment="1">
      <alignment horizontal="center" vertical="center"/>
    </xf>
    <xf numFmtId="0" fontId="6" fillId="7" borderId="21" xfId="0" applyFont="1" applyFill="1" applyBorder="1" applyAlignment="1">
      <alignment horizontal="center" vertical="center"/>
    </xf>
    <xf numFmtId="9" fontId="6" fillId="7" borderId="22" xfId="0" applyNumberFormat="1" applyFont="1" applyFill="1" applyBorder="1" applyAlignment="1">
      <alignment horizontal="center" vertical="center"/>
    </xf>
    <xf numFmtId="9" fontId="3" fillId="7" borderId="2" xfId="2" applyFont="1" applyFill="1" applyBorder="1" applyAlignment="1">
      <alignment horizontal="center" vertical="center"/>
    </xf>
    <xf numFmtId="9" fontId="3" fillId="7" borderId="3" xfId="2" applyFont="1" applyFill="1" applyBorder="1" applyAlignment="1">
      <alignment horizontal="center" vertical="center"/>
    </xf>
    <xf numFmtId="9" fontId="3" fillId="7" borderId="15" xfId="2" applyFont="1" applyFill="1" applyBorder="1" applyAlignment="1">
      <alignment horizontal="center" vertical="center"/>
    </xf>
    <xf numFmtId="9" fontId="3" fillId="7" borderId="3" xfId="0" applyNumberFormat="1" applyFont="1" applyFill="1" applyBorder="1" applyAlignment="1">
      <alignment horizontal="center" vertical="center"/>
    </xf>
    <xf numFmtId="9" fontId="3" fillId="7" borderId="15" xfId="0" applyNumberFormat="1" applyFont="1" applyFill="1" applyBorder="1" applyAlignment="1">
      <alignment horizontal="center" vertical="center"/>
    </xf>
    <xf numFmtId="49" fontId="3" fillId="7" borderId="3" xfId="0" applyNumberFormat="1" applyFont="1" applyFill="1" applyBorder="1" applyAlignment="1">
      <alignment horizontal="left" vertical="center" wrapText="1"/>
    </xf>
    <xf numFmtId="49" fontId="3" fillId="7" borderId="12" xfId="0" applyNumberFormat="1" applyFont="1" applyFill="1" applyBorder="1" applyAlignment="1">
      <alignment horizontal="left" vertical="center" wrapText="1"/>
    </xf>
    <xf numFmtId="0" fontId="6" fillId="7" borderId="3" xfId="0" applyFont="1" applyFill="1" applyBorder="1" applyAlignment="1">
      <alignment horizontal="center" vertical="center" wrapText="1"/>
    </xf>
    <xf numFmtId="0" fontId="3" fillId="0" borderId="12" xfId="0" applyFont="1" applyBorder="1"/>
    <xf numFmtId="0" fontId="3" fillId="0" borderId="15" xfId="0" applyFont="1" applyBorder="1"/>
    <xf numFmtId="0" fontId="6" fillId="7" borderId="45"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22" xfId="0" applyFont="1" applyFill="1" applyBorder="1" applyAlignment="1">
      <alignment horizontal="right" vertical="center"/>
    </xf>
    <xf numFmtId="0" fontId="6" fillId="7" borderId="20" xfId="0" applyFont="1" applyFill="1" applyBorder="1" applyAlignment="1">
      <alignment horizontal="right" vertical="center"/>
    </xf>
    <xf numFmtId="0" fontId="6" fillId="7" borderId="13" xfId="0" applyFont="1" applyFill="1" applyBorder="1" applyAlignment="1">
      <alignment horizontal="right" vertical="center"/>
    </xf>
    <xf numFmtId="0" fontId="6" fillId="7" borderId="14" xfId="0" applyFont="1" applyFill="1" applyBorder="1" applyAlignment="1">
      <alignment horizontal="right" vertical="center"/>
    </xf>
    <xf numFmtId="0" fontId="6" fillId="7" borderId="12"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3"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19" xfId="0" applyFont="1" applyFill="1" applyBorder="1" applyAlignment="1">
      <alignment horizontal="center" vertical="center" wrapText="1"/>
    </xf>
    <xf numFmtId="0" fontId="6" fillId="7" borderId="62"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60" xfId="0" applyFont="1" applyFill="1" applyBorder="1" applyAlignment="1">
      <alignment horizontal="center" vertical="center" wrapText="1"/>
    </xf>
    <xf numFmtId="0" fontId="6" fillId="7" borderId="67" xfId="0" applyFont="1" applyFill="1" applyBorder="1" applyAlignment="1">
      <alignment horizontal="center" vertical="center" wrapText="1"/>
    </xf>
    <xf numFmtId="0" fontId="6" fillId="7" borderId="61" xfId="0" applyFont="1" applyFill="1" applyBorder="1" applyAlignment="1">
      <alignment horizontal="center" vertical="center" wrapText="1"/>
    </xf>
    <xf numFmtId="9" fontId="6" fillId="7" borderId="22" xfId="0" applyNumberFormat="1" applyFont="1" applyFill="1" applyBorder="1" applyAlignment="1">
      <alignment horizontal="center" vertical="center" wrapText="1"/>
    </xf>
    <xf numFmtId="0" fontId="6" fillId="7" borderId="2" xfId="0" applyFont="1" applyFill="1" applyBorder="1" applyAlignment="1">
      <alignment horizontal="center" vertical="center"/>
    </xf>
    <xf numFmtId="9" fontId="6" fillId="7" borderId="20" xfId="0" applyNumberFormat="1" applyFont="1" applyFill="1" applyBorder="1" applyAlignment="1">
      <alignment horizontal="center" vertical="center"/>
    </xf>
    <xf numFmtId="9" fontId="6" fillId="7" borderId="21" xfId="0" applyNumberFormat="1" applyFont="1" applyFill="1" applyBorder="1" applyAlignment="1">
      <alignment horizontal="center" vertical="center"/>
    </xf>
    <xf numFmtId="167" fontId="3" fillId="7" borderId="3" xfId="0" applyNumberFormat="1" applyFont="1" applyFill="1" applyBorder="1" applyAlignment="1">
      <alignment horizontal="center" vertical="center" wrapText="1"/>
    </xf>
    <xf numFmtId="167" fontId="3" fillId="7" borderId="41" xfId="0"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9" fontId="3" fillId="7" borderId="3" xfId="0" applyNumberFormat="1" applyFont="1" applyFill="1" applyBorder="1" applyAlignment="1">
      <alignment horizontal="center" vertical="center" wrapText="1"/>
    </xf>
    <xf numFmtId="9" fontId="3" fillId="7" borderId="15" xfId="0" applyNumberFormat="1" applyFont="1" applyFill="1" applyBorder="1" applyAlignment="1">
      <alignment horizontal="center" vertical="center" wrapText="1"/>
    </xf>
    <xf numFmtId="9" fontId="3" fillId="7" borderId="3" xfId="2" applyFont="1" applyFill="1" applyBorder="1" applyAlignment="1">
      <alignment horizontal="center" vertical="center" wrapText="1"/>
    </xf>
    <xf numFmtId="9" fontId="3" fillId="7" borderId="15" xfId="2"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5" xfId="0" applyFont="1" applyFill="1" applyBorder="1" applyAlignment="1">
      <alignment horizontal="center" vertical="center" wrapText="1"/>
    </xf>
    <xf numFmtId="167" fontId="3" fillId="7" borderId="15" xfId="0" applyNumberFormat="1" applyFont="1" applyFill="1" applyBorder="1" applyAlignment="1">
      <alignment horizontal="center" vertical="center" wrapText="1"/>
    </xf>
    <xf numFmtId="0" fontId="3" fillId="7" borderId="3" xfId="0" applyFont="1" applyFill="1" applyBorder="1" applyAlignment="1">
      <alignment horizontal="left" vertical="center" wrapText="1"/>
    </xf>
    <xf numFmtId="0" fontId="3" fillId="7" borderId="41" xfId="0" applyFont="1" applyFill="1" applyBorder="1" applyAlignment="1">
      <alignment horizontal="left" vertical="center" wrapText="1"/>
    </xf>
    <xf numFmtId="0" fontId="6" fillId="7" borderId="10" xfId="0" applyFont="1" applyFill="1" applyBorder="1" applyAlignment="1">
      <alignment horizontal="center" vertical="center" wrapText="1"/>
    </xf>
    <xf numFmtId="0" fontId="6" fillId="7" borderId="37" xfId="0" applyFont="1" applyFill="1" applyBorder="1" applyAlignment="1">
      <alignment horizontal="center" vertical="center" wrapText="1"/>
    </xf>
    <xf numFmtId="0" fontId="6" fillId="7" borderId="12" xfId="0" applyFont="1" applyFill="1" applyBorder="1" applyAlignment="1">
      <alignment horizontal="center" vertical="center"/>
    </xf>
    <xf numFmtId="0" fontId="6" fillId="8" borderId="45" xfId="0" applyFont="1" applyFill="1" applyBorder="1" applyAlignment="1">
      <alignment horizontal="center" vertical="center" wrapText="1"/>
    </xf>
    <xf numFmtId="0" fontId="6" fillId="8" borderId="28" xfId="0" applyFont="1" applyFill="1" applyBorder="1" applyAlignment="1">
      <alignment horizontal="center" vertical="center" wrapText="1"/>
    </xf>
    <xf numFmtId="0" fontId="6" fillId="8" borderId="64" xfId="0" applyFont="1" applyFill="1" applyBorder="1" applyAlignment="1">
      <alignment horizontal="center" vertical="center" wrapText="1"/>
    </xf>
    <xf numFmtId="0" fontId="6" fillId="8" borderId="58" xfId="0" applyFont="1" applyFill="1" applyBorder="1" applyAlignment="1">
      <alignment horizontal="center" vertical="center" wrapText="1"/>
    </xf>
    <xf numFmtId="0" fontId="3" fillId="8" borderId="2" xfId="0" applyFont="1" applyFill="1" applyBorder="1" applyAlignment="1">
      <alignment horizontal="center" vertical="center"/>
    </xf>
    <xf numFmtId="0" fontId="8" fillId="8" borderId="20"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6" fillId="8" borderId="20" xfId="0" applyFont="1" applyFill="1" applyBorder="1" applyAlignment="1">
      <alignment horizontal="right" vertical="center"/>
    </xf>
    <xf numFmtId="0" fontId="6" fillId="8" borderId="13" xfId="0" applyFont="1" applyFill="1" applyBorder="1" applyAlignment="1">
      <alignment horizontal="right" vertical="center"/>
    </xf>
    <xf numFmtId="0" fontId="6" fillId="8" borderId="14" xfId="0" applyFont="1" applyFill="1" applyBorder="1" applyAlignment="1">
      <alignment horizontal="right" vertical="center"/>
    </xf>
    <xf numFmtId="0" fontId="6" fillId="7" borderId="0" xfId="0" applyFont="1" applyFill="1" applyBorder="1" applyAlignment="1">
      <alignment horizontal="center" vertical="center" wrapText="1"/>
    </xf>
    <xf numFmtId="165" fontId="3" fillId="8" borderId="2" xfId="2" applyNumberFormat="1" applyFont="1" applyFill="1" applyBorder="1" applyAlignment="1">
      <alignment horizontal="center" vertical="center" wrapText="1"/>
    </xf>
    <xf numFmtId="9" fontId="3" fillId="8" borderId="2" xfId="2" applyFont="1" applyFill="1" applyBorder="1" applyAlignment="1">
      <alignment horizontal="center" vertical="center" wrapText="1"/>
    </xf>
    <xf numFmtId="165" fontId="3" fillId="8" borderId="2" xfId="0" applyNumberFormat="1" applyFont="1" applyFill="1" applyBorder="1" applyAlignment="1">
      <alignment horizontal="center" vertical="center"/>
    </xf>
    <xf numFmtId="0" fontId="6" fillId="8" borderId="5"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15" xfId="0" applyFont="1" applyFill="1" applyBorder="1" applyAlignment="1">
      <alignment horizontal="center" vertical="center" wrapText="1"/>
    </xf>
    <xf numFmtId="9" fontId="3" fillId="8" borderId="2"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left" vertical="center" wrapText="1"/>
    </xf>
    <xf numFmtId="0" fontId="3" fillId="8" borderId="15" xfId="0" applyFont="1" applyFill="1" applyBorder="1" applyAlignment="1">
      <alignment horizontal="left" vertical="center" wrapText="1"/>
    </xf>
    <xf numFmtId="10" fontId="3" fillId="8" borderId="2" xfId="2" applyNumberFormat="1" applyFont="1" applyFill="1" applyBorder="1" applyAlignment="1">
      <alignment horizontal="center" vertical="center" wrapText="1"/>
    </xf>
    <xf numFmtId="0" fontId="3" fillId="8" borderId="2" xfId="0" applyFont="1" applyFill="1" applyBorder="1" applyAlignment="1">
      <alignment horizontal="left" vertical="center" wrapText="1"/>
    </xf>
    <xf numFmtId="9" fontId="3" fillId="8" borderId="2" xfId="0" applyNumberFormat="1" applyFont="1" applyFill="1" applyBorder="1" applyAlignment="1">
      <alignment horizontal="center" vertical="center"/>
    </xf>
    <xf numFmtId="0" fontId="6" fillId="8" borderId="27" xfId="0" applyFont="1" applyFill="1" applyBorder="1" applyAlignment="1">
      <alignment horizontal="center" vertical="center" wrapText="1"/>
    </xf>
    <xf numFmtId="0" fontId="6" fillId="8" borderId="4"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1" xfId="0" applyFont="1" applyFill="1" applyBorder="1" applyAlignment="1">
      <alignment horizontal="center" vertical="center"/>
    </xf>
    <xf numFmtId="0" fontId="6" fillId="8" borderId="19" xfId="0" applyFont="1" applyFill="1" applyBorder="1" applyAlignment="1">
      <alignment horizontal="center" vertical="center"/>
    </xf>
    <xf numFmtId="9" fontId="6" fillId="8" borderId="11" xfId="0" applyNumberFormat="1" applyFont="1" applyFill="1" applyBorder="1" applyAlignment="1">
      <alignment horizontal="center" vertical="center"/>
    </xf>
    <xf numFmtId="0" fontId="6" fillId="8" borderId="12" xfId="0" applyFont="1" applyFill="1" applyBorder="1" applyAlignment="1">
      <alignment horizontal="center" vertical="center" wrapText="1"/>
    </xf>
    <xf numFmtId="0" fontId="3" fillId="8" borderId="12" xfId="0" applyFont="1" applyFill="1" applyBorder="1" applyAlignment="1">
      <alignment horizontal="left" vertical="center" wrapText="1"/>
    </xf>
    <xf numFmtId="0" fontId="6" fillId="8" borderId="20" xfId="0" applyFont="1" applyFill="1" applyBorder="1" applyAlignment="1">
      <alignment horizontal="center" vertical="center"/>
    </xf>
    <xf numFmtId="0" fontId="6" fillId="8" borderId="21" xfId="0" applyFont="1" applyFill="1" applyBorder="1" applyAlignment="1">
      <alignment horizontal="center" vertical="center"/>
    </xf>
    <xf numFmtId="0" fontId="6" fillId="8" borderId="22" xfId="0" applyFont="1" applyFill="1" applyBorder="1" applyAlignment="1">
      <alignment horizontal="center" vertical="center"/>
    </xf>
    <xf numFmtId="0" fontId="6" fillId="8" borderId="9" xfId="0" applyFont="1" applyFill="1" applyBorder="1" applyAlignment="1">
      <alignment horizontal="center" vertical="center" wrapText="1"/>
    </xf>
    <xf numFmtId="0" fontId="6" fillId="8" borderId="16" xfId="0" applyFont="1" applyFill="1" applyBorder="1" applyAlignment="1">
      <alignment horizontal="center" vertical="center" wrapText="1"/>
    </xf>
    <xf numFmtId="9" fontId="6" fillId="8" borderId="11" xfId="2" applyFont="1" applyFill="1" applyBorder="1" applyAlignment="1">
      <alignment horizontal="center" vertical="center" wrapText="1"/>
    </xf>
    <xf numFmtId="9" fontId="6" fillId="8" borderId="4" xfId="2" applyFont="1" applyFill="1" applyBorder="1" applyAlignment="1">
      <alignment horizontal="center" vertical="center" wrapText="1"/>
    </xf>
    <xf numFmtId="9" fontId="6" fillId="8" borderId="5" xfId="2" applyFont="1" applyFill="1" applyBorder="1" applyAlignment="1">
      <alignment horizontal="center" vertical="center" wrapText="1"/>
    </xf>
    <xf numFmtId="9" fontId="6" fillId="8" borderId="1" xfId="2" applyFont="1" applyFill="1" applyBorder="1" applyAlignment="1">
      <alignment horizontal="center" vertical="center" wrapText="1"/>
    </xf>
    <xf numFmtId="9" fontId="6" fillId="8" borderId="13" xfId="2" applyFont="1" applyFill="1" applyBorder="1" applyAlignment="1">
      <alignment horizontal="center" vertical="center" wrapText="1"/>
    </xf>
    <xf numFmtId="9" fontId="6" fillId="8" borderId="14" xfId="2" applyFont="1" applyFill="1" applyBorder="1" applyAlignment="1">
      <alignment horizontal="center" vertical="center" wrapText="1"/>
    </xf>
    <xf numFmtId="0" fontId="6" fillId="8" borderId="3" xfId="0" applyFont="1" applyFill="1" applyBorder="1" applyAlignment="1">
      <alignment horizontal="center" vertic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7" xfId="0" applyFont="1" applyFill="1" applyBorder="1" applyAlignment="1">
      <alignment horizontal="center" vertical="center"/>
    </xf>
    <xf numFmtId="0" fontId="6" fillId="8" borderId="8" xfId="0" applyFont="1" applyFill="1" applyBorder="1" applyAlignment="1">
      <alignment horizontal="center" vertical="center"/>
    </xf>
    <xf numFmtId="165" fontId="3" fillId="7" borderId="3" xfId="2" applyNumberFormat="1" applyFont="1" applyFill="1" applyBorder="1" applyAlignment="1">
      <alignment horizontal="center" vertical="center"/>
    </xf>
    <xf numFmtId="165" fontId="3" fillId="7" borderId="15" xfId="2" applyNumberFormat="1" applyFont="1" applyFill="1" applyBorder="1" applyAlignment="1">
      <alignment horizontal="center" vertical="center"/>
    </xf>
    <xf numFmtId="0" fontId="9" fillId="7" borderId="2" xfId="0" applyFont="1" applyFill="1" applyBorder="1" applyAlignment="1">
      <alignment horizontal="left" vertical="center" wrapText="1"/>
    </xf>
    <xf numFmtId="9" fontId="9" fillId="7" borderId="2" xfId="0" applyNumberFormat="1" applyFont="1" applyFill="1" applyBorder="1" applyAlignment="1">
      <alignment horizontal="center" vertical="center" wrapText="1"/>
    </xf>
    <xf numFmtId="0" fontId="3" fillId="7" borderId="12" xfId="0" applyFont="1" applyFill="1" applyBorder="1" applyAlignment="1">
      <alignment horizontal="center" vertical="center" wrapText="1"/>
    </xf>
    <xf numFmtId="9" fontId="3" fillId="7" borderId="12" xfId="2" applyFont="1" applyFill="1" applyBorder="1" applyAlignment="1">
      <alignment horizontal="center" vertical="center"/>
    </xf>
    <xf numFmtId="0" fontId="3" fillId="7" borderId="2" xfId="0" applyFont="1" applyFill="1" applyBorder="1" applyAlignment="1">
      <alignment horizontal="center" wrapText="1"/>
    </xf>
    <xf numFmtId="0" fontId="3" fillId="7" borderId="2" xfId="0" applyFont="1" applyFill="1" applyBorder="1" applyAlignment="1">
      <alignment horizontal="center"/>
    </xf>
    <xf numFmtId="0" fontId="9" fillId="7" borderId="2" xfId="0" applyFont="1" applyFill="1" applyBorder="1" applyAlignment="1">
      <alignment horizontal="center" vertical="center"/>
    </xf>
    <xf numFmtId="0" fontId="6" fillId="7" borderId="27" xfId="0" applyFont="1" applyFill="1" applyBorder="1" applyAlignment="1">
      <alignment horizontal="center" vertical="center" wrapText="1"/>
    </xf>
    <xf numFmtId="0" fontId="6" fillId="7" borderId="28" xfId="0" applyFont="1" applyFill="1" applyBorder="1" applyAlignment="1">
      <alignment horizontal="center" vertical="center" wrapText="1"/>
    </xf>
    <xf numFmtId="165" fontId="9" fillId="7" borderId="2" xfId="2" applyNumberFormat="1" applyFont="1" applyFill="1" applyBorder="1" applyAlignment="1">
      <alignment horizontal="center" vertical="center" wrapText="1"/>
    </xf>
    <xf numFmtId="165" fontId="3" fillId="7" borderId="3" xfId="0" applyNumberFormat="1" applyFont="1" applyFill="1" applyBorder="1" applyAlignment="1">
      <alignment horizontal="center" vertical="center"/>
    </xf>
    <xf numFmtId="165" fontId="3" fillId="7" borderId="15" xfId="0" applyNumberFormat="1" applyFont="1" applyFill="1" applyBorder="1" applyAlignment="1">
      <alignment horizontal="center" vertical="center"/>
    </xf>
    <xf numFmtId="0" fontId="0" fillId="7" borderId="2" xfId="0" applyFill="1" applyBorder="1"/>
    <xf numFmtId="9" fontId="9" fillId="7" borderId="2" xfId="2" applyFont="1" applyFill="1" applyBorder="1" applyAlignment="1">
      <alignment horizontal="center" vertical="center" wrapText="1"/>
    </xf>
    <xf numFmtId="0" fontId="0" fillId="0" borderId="2" xfId="0" applyBorder="1" applyAlignment="1">
      <alignment horizontal="center" vertical="center" wrapText="1"/>
    </xf>
    <xf numFmtId="0" fontId="9" fillId="7" borderId="2" xfId="0" applyFont="1" applyFill="1" applyBorder="1" applyAlignment="1">
      <alignment vertical="center" wrapText="1"/>
    </xf>
    <xf numFmtId="0" fontId="3" fillId="7" borderId="15" xfId="0" applyFont="1" applyFill="1" applyBorder="1" applyAlignment="1">
      <alignment horizontal="left" vertical="center" wrapText="1"/>
    </xf>
    <xf numFmtId="0" fontId="0" fillId="0" borderId="12" xfId="0" applyBorder="1"/>
    <xf numFmtId="0" fontId="0" fillId="0" borderId="15" xfId="0" applyBorder="1"/>
    <xf numFmtId="0" fontId="6" fillId="7" borderId="16" xfId="0" applyFont="1" applyFill="1" applyBorder="1" applyAlignment="1">
      <alignment horizontal="center" vertical="center" wrapText="1"/>
    </xf>
    <xf numFmtId="0" fontId="6" fillId="7" borderId="18" xfId="0" applyFont="1" applyFill="1" applyBorder="1" applyAlignment="1">
      <alignment horizontal="center" vertical="center" wrapText="1"/>
    </xf>
    <xf numFmtId="9" fontId="6" fillId="7" borderId="11" xfId="2" applyFont="1" applyFill="1" applyBorder="1" applyAlignment="1">
      <alignment horizontal="center" vertical="center" wrapText="1"/>
    </xf>
    <xf numFmtId="9" fontId="6" fillId="7" borderId="4" xfId="2" applyFont="1" applyFill="1" applyBorder="1" applyAlignment="1">
      <alignment horizontal="center" vertical="center" wrapText="1"/>
    </xf>
    <xf numFmtId="9" fontId="6" fillId="7" borderId="5" xfId="2" applyFont="1" applyFill="1" applyBorder="1" applyAlignment="1">
      <alignment horizontal="center" vertical="center" wrapText="1"/>
    </xf>
    <xf numFmtId="9" fontId="6" fillId="7" borderId="1" xfId="2" applyFont="1" applyFill="1" applyBorder="1" applyAlignment="1">
      <alignment horizontal="center" vertical="center" wrapText="1"/>
    </xf>
    <xf numFmtId="9" fontId="6" fillId="7" borderId="13" xfId="2" applyFont="1" applyFill="1" applyBorder="1" applyAlignment="1">
      <alignment horizontal="center" vertical="center" wrapText="1"/>
    </xf>
    <xf numFmtId="9" fontId="6" fillId="7" borderId="14" xfId="2" applyFont="1" applyFill="1" applyBorder="1" applyAlignment="1">
      <alignment horizontal="center" vertical="center" wrapText="1"/>
    </xf>
    <xf numFmtId="165" fontId="3" fillId="8" borderId="3" xfId="0" applyNumberFormat="1" applyFont="1" applyFill="1" applyBorder="1" applyAlignment="1">
      <alignment horizontal="center" vertical="center"/>
    </xf>
    <xf numFmtId="165" fontId="3" fillId="8" borderId="12" xfId="0" applyNumberFormat="1" applyFont="1" applyFill="1" applyBorder="1" applyAlignment="1">
      <alignment horizontal="center" vertical="center"/>
    </xf>
    <xf numFmtId="165" fontId="3" fillId="8" borderId="15" xfId="0" applyNumberFormat="1" applyFont="1" applyFill="1" applyBorder="1" applyAlignment="1">
      <alignment horizontal="center" vertical="center"/>
    </xf>
    <xf numFmtId="14" fontId="3" fillId="8" borderId="2" xfId="0" applyNumberFormat="1"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15" xfId="0" applyFont="1" applyFill="1" applyBorder="1" applyAlignment="1">
      <alignment horizontal="center" vertical="center" wrapText="1"/>
    </xf>
    <xf numFmtId="9" fontId="3" fillId="8" borderId="3" xfId="2" applyFont="1" applyFill="1" applyBorder="1" applyAlignment="1">
      <alignment horizontal="center" vertical="center" wrapText="1"/>
    </xf>
    <xf numFmtId="9" fontId="3" fillId="8" borderId="15" xfId="2" applyFont="1" applyFill="1" applyBorder="1" applyAlignment="1">
      <alignment horizontal="center" vertical="center" wrapText="1"/>
    </xf>
    <xf numFmtId="9" fontId="3" fillId="8" borderId="3" xfId="0" applyNumberFormat="1" applyFont="1" applyFill="1" applyBorder="1" applyAlignment="1">
      <alignment horizontal="center" vertical="center"/>
    </xf>
    <xf numFmtId="9" fontId="3" fillId="8" borderId="15" xfId="0" applyNumberFormat="1" applyFont="1" applyFill="1" applyBorder="1" applyAlignment="1">
      <alignment horizontal="center" vertical="center"/>
    </xf>
    <xf numFmtId="3" fontId="6" fillId="8" borderId="5" xfId="0" applyNumberFormat="1" applyFont="1" applyFill="1" applyBorder="1" applyAlignment="1">
      <alignment horizontal="center" vertical="center" wrapText="1"/>
    </xf>
    <xf numFmtId="3" fontId="6" fillId="8" borderId="3" xfId="0" applyNumberFormat="1" applyFont="1" applyFill="1" applyBorder="1" applyAlignment="1">
      <alignment horizontal="center" vertical="center" wrapText="1"/>
    </xf>
    <xf numFmtId="3" fontId="6" fillId="8" borderId="15" xfId="0" applyNumberFormat="1" applyFont="1" applyFill="1" applyBorder="1" applyAlignment="1">
      <alignment horizontal="center" vertical="center" wrapText="1"/>
    </xf>
    <xf numFmtId="0" fontId="0" fillId="8" borderId="2" xfId="0" applyFont="1" applyFill="1" applyBorder="1" applyAlignment="1">
      <alignment horizontal="left" vertical="center" wrapText="1"/>
    </xf>
    <xf numFmtId="165" fontId="3" fillId="8" borderId="11" xfId="2" applyNumberFormat="1" applyFont="1" applyFill="1" applyBorder="1" applyAlignment="1">
      <alignment horizontal="center" vertical="center" wrapText="1"/>
    </xf>
    <xf numFmtId="165" fontId="3" fillId="8" borderId="19" xfId="2" applyNumberFormat="1" applyFont="1" applyFill="1" applyBorder="1" applyAlignment="1">
      <alignment horizontal="center" vertical="center" wrapText="1"/>
    </xf>
    <xf numFmtId="0" fontId="9" fillId="8" borderId="2" xfId="0" applyFont="1" applyFill="1" applyBorder="1" applyAlignment="1">
      <alignment horizontal="left" vertical="center" wrapText="1"/>
    </xf>
    <xf numFmtId="14" fontId="3" fillId="8" borderId="3" xfId="0" applyNumberFormat="1" applyFont="1" applyFill="1" applyBorder="1" applyAlignment="1">
      <alignment horizontal="center" vertical="center" wrapText="1"/>
    </xf>
    <xf numFmtId="14" fontId="3" fillId="8" borderId="15"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9" fontId="3" fillId="8" borderId="3" xfId="0" applyNumberFormat="1" applyFont="1" applyFill="1" applyBorder="1" applyAlignment="1">
      <alignment horizontal="center" vertical="center" wrapText="1"/>
    </xf>
    <xf numFmtId="9" fontId="3" fillId="8" borderId="12" xfId="0" applyNumberFormat="1" applyFont="1" applyFill="1" applyBorder="1" applyAlignment="1">
      <alignment horizontal="center" vertical="center" wrapText="1"/>
    </xf>
    <xf numFmtId="9" fontId="3" fillId="8" borderId="15" xfId="0" applyNumberFormat="1" applyFont="1" applyFill="1" applyBorder="1" applyAlignment="1">
      <alignment horizontal="center" vertical="center" wrapText="1"/>
    </xf>
    <xf numFmtId="0" fontId="3" fillId="8" borderId="12" xfId="0" applyFont="1" applyFill="1" applyBorder="1" applyAlignment="1">
      <alignment horizontal="center" vertical="center"/>
    </xf>
    <xf numFmtId="0" fontId="3" fillId="8" borderId="15" xfId="0" applyFont="1" applyFill="1" applyBorder="1" applyAlignment="1">
      <alignment horizontal="center" vertical="center"/>
    </xf>
    <xf numFmtId="0" fontId="6" fillId="8" borderId="47" xfId="0" applyFont="1" applyFill="1" applyBorder="1" applyAlignment="1">
      <alignment horizontal="center" vertical="center"/>
    </xf>
    <xf numFmtId="0" fontId="6" fillId="8" borderId="46" xfId="0" applyFont="1" applyFill="1" applyBorder="1" applyAlignment="1">
      <alignment horizontal="center" vertical="center"/>
    </xf>
    <xf numFmtId="0" fontId="6" fillId="8" borderId="10" xfId="0" applyFont="1" applyFill="1" applyBorder="1" applyAlignment="1">
      <alignment horizontal="center" vertical="center" wrapText="1"/>
    </xf>
    <xf numFmtId="0" fontId="6" fillId="8" borderId="37" xfId="0" applyFont="1" applyFill="1" applyBorder="1" applyAlignment="1">
      <alignment horizontal="center" vertical="center" wrapText="1"/>
    </xf>
    <xf numFmtId="9" fontId="6" fillId="8" borderId="19" xfId="2" applyFont="1" applyFill="1" applyBorder="1" applyAlignment="1">
      <alignment horizontal="center" vertical="center" wrapText="1"/>
    </xf>
    <xf numFmtId="0" fontId="6" fillId="8" borderId="17" xfId="0" applyFont="1" applyFill="1" applyBorder="1" applyAlignment="1">
      <alignment horizontal="center" vertical="center" wrapText="1"/>
    </xf>
    <xf numFmtId="9" fontId="3" fillId="7" borderId="41" xfId="2" applyFont="1" applyFill="1" applyBorder="1" applyAlignment="1">
      <alignment horizontal="center" vertical="center" wrapText="1"/>
    </xf>
    <xf numFmtId="9" fontId="0" fillId="7" borderId="3" xfId="0" applyNumberFormat="1" applyFill="1" applyBorder="1" applyAlignment="1">
      <alignment horizontal="center" vertical="center"/>
    </xf>
    <xf numFmtId="0" fontId="0" fillId="7" borderId="15" xfId="0" applyFill="1" applyBorder="1" applyAlignment="1">
      <alignment horizontal="center" vertical="center"/>
    </xf>
    <xf numFmtId="0" fontId="6" fillId="7" borderId="19" xfId="0" applyFont="1" applyFill="1" applyBorder="1" applyAlignment="1">
      <alignment horizontal="center" vertical="center"/>
    </xf>
    <xf numFmtId="0" fontId="6" fillId="7" borderId="13" xfId="0" applyFont="1" applyFill="1" applyBorder="1" applyAlignment="1">
      <alignment horizontal="center" vertical="center"/>
    </xf>
    <xf numFmtId="0" fontId="6" fillId="7" borderId="57" xfId="0" applyFont="1" applyFill="1" applyBorder="1" applyAlignment="1">
      <alignment horizontal="center" vertical="center"/>
    </xf>
    <xf numFmtId="0" fontId="6" fillId="8" borderId="15" xfId="0" applyFont="1" applyFill="1" applyBorder="1" applyAlignment="1">
      <alignment horizontal="center" vertical="center"/>
    </xf>
    <xf numFmtId="0" fontId="9" fillId="7" borderId="2" xfId="0" applyFont="1" applyFill="1" applyBorder="1" applyAlignment="1">
      <alignment horizontal="center" vertical="center" wrapText="1"/>
    </xf>
    <xf numFmtId="9" fontId="0" fillId="7" borderId="3" xfId="2" applyFont="1" applyFill="1" applyBorder="1" applyAlignment="1">
      <alignment horizontal="center" vertical="center"/>
    </xf>
    <xf numFmtId="9" fontId="0" fillId="7" borderId="15" xfId="2" applyFont="1" applyFill="1" applyBorder="1" applyAlignment="1">
      <alignment horizontal="center" vertical="center"/>
    </xf>
    <xf numFmtId="0" fontId="6" fillId="7" borderId="32" xfId="0" applyFont="1" applyFill="1" applyBorder="1" applyAlignment="1">
      <alignment horizontal="center" vertical="center" wrapText="1"/>
    </xf>
    <xf numFmtId="165" fontId="3" fillId="7" borderId="41" xfId="2" applyNumberFormat="1" applyFont="1" applyFill="1" applyBorder="1" applyAlignment="1">
      <alignment horizontal="center" vertical="center"/>
    </xf>
    <xf numFmtId="9" fontId="3" fillId="7" borderId="12" xfId="2" applyFont="1" applyFill="1" applyBorder="1" applyAlignment="1">
      <alignment horizontal="center" vertical="center" wrapText="1"/>
    </xf>
    <xf numFmtId="9" fontId="0" fillId="7" borderId="12" xfId="2" applyFont="1" applyFill="1" applyBorder="1" applyAlignment="1">
      <alignment horizontal="center" vertical="center"/>
    </xf>
    <xf numFmtId="0" fontId="15" fillId="7" borderId="2" xfId="0" applyFont="1" applyFill="1" applyBorder="1" applyAlignment="1">
      <alignment horizontal="center" vertical="center" wrapText="1"/>
    </xf>
    <xf numFmtId="0" fontId="0" fillId="7" borderId="12" xfId="0" applyFill="1" applyBorder="1" applyAlignment="1">
      <alignment horizontal="center" vertical="center"/>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14" xfId="0" applyFont="1" applyFill="1" applyBorder="1" applyAlignment="1">
      <alignment horizontal="center" vertical="center"/>
    </xf>
    <xf numFmtId="9" fontId="6" fillId="7" borderId="11" xfId="0" applyNumberFormat="1" applyFont="1" applyFill="1" applyBorder="1" applyAlignment="1">
      <alignment horizontal="center" vertical="center"/>
    </xf>
    <xf numFmtId="9" fontId="6" fillId="7" borderId="19" xfId="2" applyFont="1" applyFill="1" applyBorder="1" applyAlignment="1">
      <alignment horizontal="center" vertical="center" wrapText="1"/>
    </xf>
    <xf numFmtId="0" fontId="14" fillId="7" borderId="3" xfId="0" applyFont="1" applyFill="1" applyBorder="1" applyAlignment="1">
      <alignment horizontal="center" vertical="center" wrapText="1"/>
    </xf>
    <xf numFmtId="0" fontId="10" fillId="0" borderId="15" xfId="0" applyFont="1" applyBorder="1"/>
    <xf numFmtId="0" fontId="6" fillId="6" borderId="22"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6" fillId="6" borderId="22" xfId="0" applyFont="1" applyFill="1" applyBorder="1" applyAlignment="1">
      <alignment horizontal="center" vertical="center"/>
    </xf>
    <xf numFmtId="0" fontId="6" fillId="6" borderId="20" xfId="0" applyFont="1" applyFill="1" applyBorder="1" applyAlignment="1">
      <alignment horizontal="center" vertical="center"/>
    </xf>
    <xf numFmtId="0" fontId="6" fillId="6" borderId="21" xfId="0" applyFont="1" applyFill="1" applyBorder="1" applyAlignment="1">
      <alignment horizontal="center" vertical="center"/>
    </xf>
    <xf numFmtId="9" fontId="3" fillId="6" borderId="3" xfId="2" applyNumberFormat="1" applyFont="1" applyFill="1" applyBorder="1" applyAlignment="1">
      <alignment horizontal="center" vertical="center" wrapText="1"/>
    </xf>
    <xf numFmtId="9" fontId="3" fillId="6" borderId="12" xfId="2" applyNumberFormat="1" applyFont="1" applyFill="1" applyBorder="1" applyAlignment="1">
      <alignment horizontal="center" vertical="center" wrapText="1"/>
    </xf>
    <xf numFmtId="9" fontId="3" fillId="6" borderId="15" xfId="2" applyNumberFormat="1" applyFont="1" applyFill="1" applyBorder="1" applyAlignment="1">
      <alignment horizontal="center" vertical="center" wrapText="1"/>
    </xf>
    <xf numFmtId="9" fontId="3" fillId="6" borderId="3" xfId="2" applyFont="1" applyFill="1" applyBorder="1" applyAlignment="1">
      <alignment horizontal="center" vertical="center" wrapText="1"/>
    </xf>
    <xf numFmtId="9" fontId="3" fillId="6" borderId="12" xfId="2" applyFont="1" applyFill="1" applyBorder="1" applyAlignment="1">
      <alignment horizontal="center" vertical="center" wrapText="1"/>
    </xf>
    <xf numFmtId="9" fontId="3" fillId="6" borderId="15" xfId="2" applyFont="1" applyFill="1" applyBorder="1" applyAlignment="1">
      <alignment horizontal="center" vertical="center" wrapText="1"/>
    </xf>
    <xf numFmtId="9" fontId="3" fillId="6" borderId="3" xfId="2" applyFont="1" applyFill="1" applyBorder="1" applyAlignment="1">
      <alignment horizontal="center" vertical="center"/>
    </xf>
    <xf numFmtId="9" fontId="3" fillId="6" borderId="12" xfId="2" applyFont="1" applyFill="1" applyBorder="1" applyAlignment="1">
      <alignment horizontal="center" vertical="center"/>
    </xf>
    <xf numFmtId="9" fontId="3" fillId="6" borderId="15" xfId="2" applyFont="1" applyFill="1" applyBorder="1" applyAlignment="1">
      <alignment horizontal="center" vertical="center"/>
    </xf>
    <xf numFmtId="9" fontId="3" fillId="6" borderId="3" xfId="0" applyNumberFormat="1" applyFont="1" applyFill="1" applyBorder="1" applyAlignment="1">
      <alignment horizontal="center" vertical="center"/>
    </xf>
    <xf numFmtId="0" fontId="3" fillId="6" borderId="15" xfId="0" applyFont="1" applyFill="1" applyBorder="1" applyAlignment="1">
      <alignment horizontal="center" vertical="center"/>
    </xf>
    <xf numFmtId="0" fontId="6" fillId="6" borderId="11"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2" xfId="0" applyFont="1" applyFill="1" applyBorder="1" applyAlignment="1">
      <alignment horizontal="center" vertical="center" wrapText="1"/>
    </xf>
    <xf numFmtId="9" fontId="3" fillId="6" borderId="55" xfId="0" applyNumberFormat="1" applyFont="1" applyFill="1" applyBorder="1" applyAlignment="1">
      <alignment horizontal="center" vertical="center" wrapText="1"/>
    </xf>
    <xf numFmtId="9" fontId="3" fillId="6" borderId="48" xfId="0" applyNumberFormat="1" applyFont="1" applyFill="1" applyBorder="1" applyAlignment="1">
      <alignment horizontal="center" vertical="center" wrapText="1"/>
    </xf>
    <xf numFmtId="9" fontId="3" fillId="6" borderId="47" xfId="0" applyNumberFormat="1" applyFont="1" applyFill="1" applyBorder="1" applyAlignment="1">
      <alignment horizontal="center" vertical="center" wrapText="1"/>
    </xf>
    <xf numFmtId="9" fontId="3" fillId="6" borderId="25" xfId="0" applyNumberFormat="1" applyFont="1" applyFill="1" applyBorder="1" applyAlignment="1">
      <alignment horizontal="center" vertical="center" wrapText="1"/>
    </xf>
    <xf numFmtId="9" fontId="3" fillId="6" borderId="30" xfId="0" applyNumberFormat="1" applyFont="1" applyFill="1" applyBorder="1" applyAlignment="1">
      <alignment horizontal="center" vertical="center" wrapText="1"/>
    </xf>
    <xf numFmtId="9" fontId="3" fillId="6" borderId="39" xfId="0" applyNumberFormat="1" applyFont="1" applyFill="1" applyBorder="1" applyAlignment="1">
      <alignment horizontal="center" vertical="center" wrapText="1"/>
    </xf>
    <xf numFmtId="0" fontId="6" fillId="6" borderId="11"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14" xfId="0" applyFont="1" applyFill="1" applyBorder="1" applyAlignment="1">
      <alignment horizontal="center" vertical="center"/>
    </xf>
    <xf numFmtId="0" fontId="6" fillId="6" borderId="11" xfId="0" applyNumberFormat="1" applyFont="1" applyFill="1" applyBorder="1" applyAlignment="1">
      <alignment horizontal="center" vertical="center" wrapText="1"/>
    </xf>
    <xf numFmtId="0" fontId="6" fillId="6" borderId="5" xfId="0" applyNumberFormat="1" applyFont="1" applyFill="1" applyBorder="1" applyAlignment="1">
      <alignment horizontal="center" vertical="center" wrapText="1"/>
    </xf>
    <xf numFmtId="0" fontId="6" fillId="6" borderId="19" xfId="0" applyNumberFormat="1" applyFont="1" applyFill="1" applyBorder="1" applyAlignment="1">
      <alignment horizontal="center" vertical="center" wrapText="1"/>
    </xf>
    <xf numFmtId="0" fontId="6" fillId="6" borderId="14" xfId="0" applyNumberFormat="1" applyFont="1" applyFill="1" applyBorder="1" applyAlignment="1">
      <alignment horizontal="center" vertical="center" wrapText="1"/>
    </xf>
    <xf numFmtId="9" fontId="6" fillId="6" borderId="11" xfId="0" applyNumberFormat="1" applyFont="1" applyFill="1" applyBorder="1" applyAlignment="1">
      <alignment horizontal="center" vertical="center"/>
    </xf>
    <xf numFmtId="0" fontId="3" fillId="6" borderId="15" xfId="0" applyFont="1" applyFill="1" applyBorder="1" applyAlignment="1">
      <alignment horizontal="center" vertical="center" wrapText="1"/>
    </xf>
    <xf numFmtId="0" fontId="3" fillId="6" borderId="55" xfId="0" applyFont="1" applyFill="1" applyBorder="1" applyAlignment="1">
      <alignment horizontal="center" vertical="center" wrapText="1"/>
    </xf>
    <xf numFmtId="0" fontId="3" fillId="6" borderId="48" xfId="0" applyFont="1" applyFill="1" applyBorder="1" applyAlignment="1">
      <alignment horizontal="center" vertical="center" wrapText="1"/>
    </xf>
    <xf numFmtId="9" fontId="3" fillId="6" borderId="56" xfId="0" applyNumberFormat="1" applyFont="1" applyFill="1" applyBorder="1" applyAlignment="1">
      <alignment horizontal="center" vertical="center" wrapText="1"/>
    </xf>
    <xf numFmtId="9" fontId="3" fillId="6" borderId="35" xfId="0" applyNumberFormat="1" applyFont="1" applyFill="1" applyBorder="1" applyAlignment="1">
      <alignment horizontal="center" vertical="center" wrapText="1"/>
    </xf>
    <xf numFmtId="0" fontId="9" fillId="6" borderId="9"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17" xfId="0" applyFont="1" applyFill="1" applyBorder="1" applyAlignment="1">
      <alignment horizontal="center" vertical="center"/>
    </xf>
    <xf numFmtId="14" fontId="3" fillId="6" borderId="42" xfId="0" applyNumberFormat="1" applyFont="1" applyFill="1" applyBorder="1" applyAlignment="1">
      <alignment horizontal="center" vertical="center" wrapText="1"/>
    </xf>
    <xf numFmtId="14" fontId="3" fillId="6" borderId="29" xfId="0" applyNumberFormat="1" applyFont="1" applyFill="1" applyBorder="1" applyAlignment="1">
      <alignment horizontal="center" vertical="center" wrapText="1"/>
    </xf>
    <xf numFmtId="0" fontId="3" fillId="6" borderId="7" xfId="0" applyFont="1" applyFill="1" applyBorder="1" applyAlignment="1">
      <alignment horizontal="left" vertical="center" wrapText="1"/>
    </xf>
    <xf numFmtId="0" fontId="3" fillId="6" borderId="44" xfId="0" applyFont="1" applyFill="1" applyBorder="1" applyAlignment="1">
      <alignment horizontal="left" vertical="center" wrapText="1"/>
    </xf>
    <xf numFmtId="0" fontId="3" fillId="6" borderId="33" xfId="0" applyFont="1" applyFill="1" applyBorder="1" applyAlignment="1">
      <alignment horizontal="left" vertical="center" wrapText="1"/>
    </xf>
    <xf numFmtId="14" fontId="3" fillId="6" borderId="43" xfId="0" applyNumberFormat="1" applyFont="1" applyFill="1" applyBorder="1" applyAlignment="1">
      <alignment horizontal="center" vertical="center" wrapText="1"/>
    </xf>
    <xf numFmtId="14" fontId="3" fillId="6" borderId="31" xfId="0" applyNumberFormat="1" applyFont="1" applyFill="1" applyBorder="1" applyAlignment="1">
      <alignment horizontal="center" vertical="center" wrapText="1"/>
    </xf>
    <xf numFmtId="9" fontId="3" fillId="6" borderId="40" xfId="0" applyNumberFormat="1" applyFont="1" applyFill="1" applyBorder="1" applyAlignment="1">
      <alignment horizontal="center" vertical="center" wrapText="1"/>
    </xf>
    <xf numFmtId="14" fontId="3" fillId="6" borderId="48" xfId="0" applyNumberFormat="1" applyFont="1" applyFill="1" applyBorder="1" applyAlignment="1">
      <alignment horizontal="center" vertical="center" wrapText="1"/>
    </xf>
    <xf numFmtId="14" fontId="3" fillId="6" borderId="47" xfId="0" applyNumberFormat="1" applyFont="1" applyFill="1" applyBorder="1" applyAlignment="1">
      <alignment horizontal="center" vertical="center" wrapText="1"/>
    </xf>
    <xf numFmtId="0" fontId="3" fillId="6" borderId="36" xfId="0" applyFont="1" applyFill="1" applyBorder="1" applyAlignment="1">
      <alignment horizontal="left" vertical="center" wrapText="1"/>
    </xf>
    <xf numFmtId="0" fontId="3" fillId="6" borderId="50" xfId="0" applyFont="1" applyFill="1" applyBorder="1" applyAlignment="1">
      <alignment horizontal="left" vertical="center" wrapText="1"/>
    </xf>
    <xf numFmtId="14" fontId="3" fillId="6" borderId="35" xfId="0" applyNumberFormat="1" applyFont="1" applyFill="1" applyBorder="1" applyAlignment="1">
      <alignment horizontal="center" vertical="center" wrapText="1"/>
    </xf>
    <xf numFmtId="14" fontId="3" fillId="6" borderId="40"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0" fillId="6" borderId="12" xfId="0" applyFont="1" applyFill="1" applyBorder="1"/>
    <xf numFmtId="9" fontId="9" fillId="6" borderId="25" xfId="0" applyNumberFormat="1" applyFont="1" applyFill="1" applyBorder="1" applyAlignment="1">
      <alignment horizontal="center" vertical="center" wrapText="1"/>
    </xf>
    <xf numFmtId="9" fontId="9" fillId="6" borderId="30" xfId="0" applyNumberFormat="1"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9" fontId="6" fillId="6" borderId="11" xfId="2" applyFont="1" applyFill="1" applyBorder="1" applyAlignment="1">
      <alignment horizontal="center" vertical="center" wrapText="1"/>
    </xf>
    <xf numFmtId="9" fontId="6" fillId="6" borderId="4" xfId="2" applyFont="1" applyFill="1" applyBorder="1" applyAlignment="1">
      <alignment horizontal="center" vertical="center" wrapText="1"/>
    </xf>
    <xf numFmtId="9" fontId="6" fillId="6" borderId="5" xfId="2" applyFont="1" applyFill="1" applyBorder="1" applyAlignment="1">
      <alignment horizontal="center" vertical="center" wrapText="1"/>
    </xf>
    <xf numFmtId="9" fontId="6" fillId="6" borderId="19" xfId="2" applyFont="1" applyFill="1" applyBorder="1" applyAlignment="1">
      <alignment horizontal="center" vertical="center" wrapText="1"/>
    </xf>
    <xf numFmtId="9" fontId="6" fillId="6" borderId="13" xfId="2" applyFont="1" applyFill="1" applyBorder="1" applyAlignment="1">
      <alignment horizontal="center" vertical="center" wrapText="1"/>
    </xf>
    <xf numFmtId="9" fontId="6" fillId="6" borderId="14" xfId="2" applyFont="1" applyFill="1" applyBorder="1" applyAlignment="1">
      <alignment horizontal="center" vertical="center" wrapText="1"/>
    </xf>
    <xf numFmtId="0" fontId="6" fillId="6" borderId="15" xfId="0" applyFont="1" applyFill="1" applyBorder="1" applyAlignment="1">
      <alignment horizontal="center" vertical="center" wrapText="1"/>
    </xf>
    <xf numFmtId="0" fontId="0" fillId="0" borderId="4" xfId="0" applyBorder="1" applyAlignment="1">
      <alignment horizontal="center"/>
    </xf>
    <xf numFmtId="0" fontId="4"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3"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8" xfId="0" applyFont="1" applyFill="1" applyBorder="1" applyAlignment="1">
      <alignment horizontal="center" vertical="center"/>
    </xf>
    <xf numFmtId="9" fontId="3" fillId="4" borderId="16" xfId="2" applyFont="1" applyFill="1" applyBorder="1" applyAlignment="1">
      <alignment horizontal="center" vertical="center"/>
    </xf>
    <xf numFmtId="9" fontId="3" fillId="4" borderId="12" xfId="2" applyFont="1" applyFill="1" applyBorder="1" applyAlignment="1">
      <alignment horizontal="center" vertical="center"/>
    </xf>
    <xf numFmtId="9" fontId="3" fillId="4" borderId="16" xfId="0" applyNumberFormat="1" applyFont="1" applyFill="1" applyBorder="1" applyAlignment="1">
      <alignment horizontal="center" vertical="center"/>
    </xf>
    <xf numFmtId="0" fontId="3" fillId="4" borderId="12" xfId="0" applyFont="1" applyFill="1" applyBorder="1" applyAlignment="1">
      <alignment horizontal="center" vertical="center"/>
    </xf>
    <xf numFmtId="0" fontId="13" fillId="4" borderId="2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6" fillId="4" borderId="22"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3" fillId="4" borderId="32" xfId="0" applyFont="1" applyFill="1" applyBorder="1" applyAlignment="1">
      <alignment horizontal="center" vertical="center" wrapText="1"/>
    </xf>
    <xf numFmtId="0" fontId="3" fillId="4" borderId="17" xfId="0" applyFont="1" applyFill="1" applyBorder="1" applyAlignment="1">
      <alignment horizontal="center" vertical="center" wrapText="1"/>
    </xf>
    <xf numFmtId="14" fontId="3" fillId="4" borderId="48" xfId="0" applyNumberFormat="1"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36"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3" fillId="4" borderId="35"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41" xfId="0" applyFont="1" applyFill="1" applyBorder="1" applyAlignment="1">
      <alignment horizontal="center" vertical="center" wrapText="1"/>
    </xf>
    <xf numFmtId="9" fontId="3" fillId="4" borderId="42" xfId="0" applyNumberFormat="1" applyFont="1" applyFill="1" applyBorder="1" applyAlignment="1">
      <alignment horizontal="center" vertical="center" wrapText="1"/>
    </xf>
    <xf numFmtId="0" fontId="3" fillId="4" borderId="38" xfId="0" applyFont="1" applyFill="1" applyBorder="1" applyAlignment="1">
      <alignment horizontal="center" vertical="center" wrapText="1"/>
    </xf>
    <xf numFmtId="9" fontId="3" fillId="4" borderId="33" xfId="0" applyNumberFormat="1" applyFont="1" applyFill="1" applyBorder="1" applyAlignment="1">
      <alignment horizontal="center" vertical="center" wrapText="1"/>
    </xf>
    <xf numFmtId="0" fontId="3" fillId="4" borderId="39" xfId="0" applyFont="1" applyFill="1" applyBorder="1" applyAlignment="1">
      <alignment horizontal="center" vertical="center" wrapText="1"/>
    </xf>
    <xf numFmtId="9" fontId="3" fillId="4" borderId="43" xfId="0" applyNumberFormat="1" applyFont="1" applyFill="1" applyBorder="1" applyAlignment="1">
      <alignment horizontal="center" vertical="center" wrapText="1"/>
    </xf>
    <xf numFmtId="0" fontId="3" fillId="4" borderId="46"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1" fillId="0" borderId="15" xfId="0" applyFont="1" applyBorder="1"/>
    <xf numFmtId="0" fontId="6" fillId="4" borderId="22"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9" fillId="4" borderId="9"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3" fillId="4" borderId="31" xfId="0" applyFont="1" applyFill="1" applyBorder="1" applyAlignment="1">
      <alignment horizontal="center" vertical="center" wrapText="1"/>
    </xf>
    <xf numFmtId="9" fontId="3" fillId="4" borderId="41" xfId="2" applyFont="1" applyFill="1" applyBorder="1" applyAlignment="1">
      <alignment horizontal="center" vertical="center"/>
    </xf>
    <xf numFmtId="0" fontId="3" fillId="4" borderId="41" xfId="0" applyFont="1" applyFill="1" applyBorder="1" applyAlignment="1">
      <alignment horizontal="center" vertical="center"/>
    </xf>
    <xf numFmtId="9" fontId="3" fillId="4" borderId="30" xfId="0" applyNumberFormat="1" applyFont="1" applyFill="1" applyBorder="1" applyAlignment="1">
      <alignment horizontal="center" vertical="center" wrapText="1"/>
    </xf>
    <xf numFmtId="9" fontId="3" fillId="4" borderId="31" xfId="0" applyNumberFormat="1" applyFont="1" applyFill="1" applyBorder="1" applyAlignment="1">
      <alignment horizontal="center" vertical="center" wrapText="1"/>
    </xf>
    <xf numFmtId="14" fontId="3" fillId="4" borderId="29" xfId="0" applyNumberFormat="1"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3" xfId="0" applyFont="1" applyFill="1" applyBorder="1" applyAlignment="1">
      <alignment horizontal="left" vertical="center" wrapText="1"/>
    </xf>
    <xf numFmtId="0" fontId="3" fillId="4" borderId="9" xfId="0" applyFont="1" applyFill="1" applyBorder="1" applyAlignment="1">
      <alignment horizontal="center" vertical="center" wrapText="1"/>
    </xf>
    <xf numFmtId="9" fontId="3" fillId="4" borderId="48" xfId="0" applyNumberFormat="1" applyFont="1" applyFill="1" applyBorder="1" applyAlignment="1">
      <alignment horizontal="center" vertical="center" wrapText="1"/>
    </xf>
    <xf numFmtId="0" fontId="3" fillId="4" borderId="30" xfId="0" applyFont="1" applyFill="1" applyBorder="1" applyAlignment="1">
      <alignment horizontal="center" vertical="center" wrapText="1"/>
    </xf>
    <xf numFmtId="165" fontId="3" fillId="4" borderId="16" xfId="2" applyNumberFormat="1" applyFont="1" applyFill="1" applyBorder="1" applyAlignment="1">
      <alignment horizontal="center" vertical="center"/>
    </xf>
    <xf numFmtId="165" fontId="3" fillId="4" borderId="41" xfId="2" applyNumberFormat="1" applyFont="1" applyFill="1" applyBorder="1" applyAlignment="1">
      <alignment horizontal="center" vertical="center"/>
    </xf>
    <xf numFmtId="10" fontId="3" fillId="4" borderId="16" xfId="2" applyNumberFormat="1" applyFont="1" applyFill="1" applyBorder="1" applyAlignment="1">
      <alignment horizontal="center" vertical="center"/>
    </xf>
    <xf numFmtId="10" fontId="3" fillId="4" borderId="41" xfId="2" applyNumberFormat="1" applyFont="1" applyFill="1" applyBorder="1" applyAlignment="1">
      <alignment horizontal="center" vertical="center"/>
    </xf>
    <xf numFmtId="0" fontId="6" fillId="4" borderId="2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3" fillId="4" borderId="9"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36" xfId="0" applyFont="1" applyFill="1" applyBorder="1" applyAlignment="1">
      <alignment vertical="center" wrapText="1"/>
    </xf>
    <xf numFmtId="0" fontId="3" fillId="4" borderId="33" xfId="0" applyFont="1" applyFill="1" applyBorder="1" applyAlignment="1">
      <alignment vertical="center" wrapText="1"/>
    </xf>
    <xf numFmtId="9" fontId="3" fillId="4" borderId="29" xfId="0" applyNumberFormat="1" applyFont="1" applyFill="1" applyBorder="1" applyAlignment="1">
      <alignment horizontal="center" vertical="center" wrapText="1"/>
    </xf>
    <xf numFmtId="0" fontId="3" fillId="4" borderId="7" xfId="0" applyFont="1" applyFill="1" applyBorder="1" applyAlignment="1">
      <alignment vertical="center" wrapText="1"/>
    </xf>
    <xf numFmtId="0" fontId="3" fillId="4" borderId="43" xfId="0" applyFont="1" applyFill="1" applyBorder="1" applyAlignment="1">
      <alignment horizontal="center" vertical="center" wrapText="1"/>
    </xf>
    <xf numFmtId="9" fontId="6" fillId="4" borderId="22" xfId="0" applyNumberFormat="1" applyFont="1" applyFill="1" applyBorder="1" applyAlignment="1">
      <alignment horizontal="center" vertical="center"/>
    </xf>
    <xf numFmtId="9" fontId="3" fillId="4" borderId="25" xfId="0" applyNumberFormat="1" applyFont="1" applyFill="1" applyBorder="1" applyAlignment="1">
      <alignment horizontal="center" vertical="center" wrapText="1"/>
    </xf>
    <xf numFmtId="9" fontId="3" fillId="4" borderId="26" xfId="0" applyNumberFormat="1" applyFont="1" applyFill="1" applyBorder="1" applyAlignment="1">
      <alignment horizontal="center" vertical="center" wrapText="1"/>
    </xf>
    <xf numFmtId="14" fontId="3" fillId="4" borderId="42"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 xfId="0" applyFont="1" applyFill="1" applyBorder="1" applyAlignment="1">
      <alignment horizontal="center" vertical="center" wrapText="1"/>
    </xf>
    <xf numFmtId="9" fontId="3" fillId="4" borderId="24"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6" fillId="2" borderId="2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3" fillId="2" borderId="31" xfId="0" applyFont="1" applyFill="1" applyBorder="1" applyAlignment="1">
      <alignment horizontal="center" vertical="center" wrapText="1"/>
    </xf>
    <xf numFmtId="10" fontId="3" fillId="2" borderId="3" xfId="1" applyNumberFormat="1" applyFont="1" applyFill="1" applyBorder="1" applyAlignment="1">
      <alignment horizontal="center" vertical="center"/>
    </xf>
    <xf numFmtId="10" fontId="3" fillId="2" borderId="12" xfId="1" applyNumberFormat="1" applyFont="1" applyFill="1" applyBorder="1" applyAlignment="1">
      <alignment horizontal="center" vertical="center"/>
    </xf>
    <xf numFmtId="10" fontId="3" fillId="2" borderId="41" xfId="1" applyNumberFormat="1" applyFont="1" applyFill="1" applyBorder="1" applyAlignment="1">
      <alignment horizontal="center" vertical="center"/>
    </xf>
    <xf numFmtId="165" fontId="0" fillId="2" borderId="3" xfId="2" applyNumberFormat="1" applyFont="1" applyFill="1" applyBorder="1" applyAlignment="1">
      <alignment horizontal="center" vertical="center"/>
    </xf>
    <xf numFmtId="165" fontId="0" fillId="2" borderId="15" xfId="2" applyNumberFormat="1" applyFont="1" applyFill="1" applyBorder="1" applyAlignment="1">
      <alignment horizontal="center" vertical="center"/>
    </xf>
    <xf numFmtId="165" fontId="10" fillId="2" borderId="3" xfId="2" applyNumberFormat="1" applyFont="1" applyFill="1" applyBorder="1" applyAlignment="1">
      <alignment horizontal="center" vertical="center"/>
    </xf>
    <xf numFmtId="165" fontId="10" fillId="2" borderId="15" xfId="2" applyNumberFormat="1" applyFont="1" applyFill="1" applyBorder="1" applyAlignment="1">
      <alignment horizontal="center" vertical="center"/>
    </xf>
    <xf numFmtId="9" fontId="3" fillId="2" borderId="33" xfId="0" applyNumberFormat="1" applyFont="1" applyFill="1" applyBorder="1" applyAlignment="1">
      <alignment horizontal="center" vertical="center" wrapText="1"/>
    </xf>
    <xf numFmtId="0" fontId="3" fillId="2" borderId="30" xfId="0" applyFont="1" applyFill="1" applyBorder="1" applyAlignment="1">
      <alignment horizontal="center" vertical="center" wrapText="1"/>
    </xf>
    <xf numFmtId="9" fontId="9" fillId="2" borderId="43" xfId="0" applyNumberFormat="1" applyFont="1" applyFill="1" applyBorder="1" applyAlignment="1">
      <alignment horizontal="center" vertical="center" wrapText="1"/>
    </xf>
    <xf numFmtId="9" fontId="9" fillId="2" borderId="31" xfId="0" applyNumberFormat="1"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36"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33" xfId="0" applyFont="1" applyFill="1" applyBorder="1" applyAlignment="1">
      <alignment horizontal="left" vertical="center" wrapText="1"/>
    </xf>
    <xf numFmtId="165" fontId="3" fillId="2" borderId="3" xfId="2" applyNumberFormat="1" applyFont="1" applyFill="1" applyBorder="1" applyAlignment="1">
      <alignment horizontal="center" vertical="center"/>
    </xf>
    <xf numFmtId="165" fontId="3" fillId="2" borderId="15" xfId="2" applyNumberFormat="1" applyFont="1" applyFill="1" applyBorder="1" applyAlignment="1">
      <alignment horizontal="center" vertical="center"/>
    </xf>
    <xf numFmtId="165" fontId="3" fillId="2" borderId="2" xfId="2" applyNumberFormat="1" applyFont="1" applyFill="1" applyBorder="1" applyAlignment="1">
      <alignment horizontal="center" vertical="center"/>
    </xf>
    <xf numFmtId="9" fontId="10" fillId="2" borderId="3" xfId="2" applyNumberFormat="1" applyFont="1" applyFill="1" applyBorder="1" applyAlignment="1">
      <alignment horizontal="center" vertical="center"/>
    </xf>
    <xf numFmtId="9" fontId="10" fillId="2" borderId="15" xfId="2" applyNumberFormat="1"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1" xfId="0" applyFont="1" applyFill="1" applyBorder="1" applyAlignment="1">
      <alignment horizontal="center" vertical="center" wrapText="1"/>
    </xf>
    <xf numFmtId="9" fontId="3" fillId="2" borderId="42" xfId="0" applyNumberFormat="1" applyFont="1" applyFill="1" applyBorder="1" applyAlignment="1">
      <alignment horizontal="center" vertical="center" wrapText="1"/>
    </xf>
    <xf numFmtId="0" fontId="3" fillId="2" borderId="29" xfId="0" applyFont="1" applyFill="1" applyBorder="1" applyAlignment="1">
      <alignment horizontal="center" vertical="center" wrapText="1"/>
    </xf>
    <xf numFmtId="9" fontId="3" fillId="2" borderId="30" xfId="0" applyNumberFormat="1" applyFont="1" applyFill="1" applyBorder="1" applyAlignment="1">
      <alignment horizontal="center" vertical="center" wrapText="1"/>
    </xf>
    <xf numFmtId="0" fontId="3" fillId="2" borderId="39" xfId="0" applyFont="1" applyFill="1" applyBorder="1" applyAlignment="1">
      <alignment horizontal="center" vertical="center" wrapText="1"/>
    </xf>
    <xf numFmtId="9" fontId="9" fillId="2" borderId="35" xfId="0" applyNumberFormat="1" applyFont="1" applyFill="1" applyBorder="1" applyAlignment="1">
      <alignment horizontal="center" vertical="center"/>
    </xf>
    <xf numFmtId="0" fontId="9" fillId="2" borderId="40" xfId="0" applyFont="1" applyFill="1" applyBorder="1" applyAlignment="1">
      <alignment horizontal="center" vertical="center"/>
    </xf>
    <xf numFmtId="14" fontId="3" fillId="2" borderId="27"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14" fontId="3" fillId="2" borderId="28" xfId="0" applyNumberFormat="1" applyFont="1" applyFill="1" applyBorder="1" applyAlignment="1">
      <alignment horizontal="center" vertical="center" wrapText="1"/>
    </xf>
    <xf numFmtId="9" fontId="3" fillId="2" borderId="29" xfId="0" applyNumberFormat="1" applyFont="1" applyFill="1" applyBorder="1" applyAlignment="1">
      <alignment horizontal="center" vertical="center" wrapText="1"/>
    </xf>
    <xf numFmtId="0" fontId="3" fillId="2" borderId="38" xfId="0" applyFont="1" applyFill="1" applyBorder="1" applyAlignment="1">
      <alignment horizontal="center" vertical="center" wrapText="1"/>
    </xf>
    <xf numFmtId="9" fontId="3" fillId="2" borderId="24" xfId="0" applyNumberFormat="1" applyFont="1" applyFill="1" applyBorder="1" applyAlignment="1">
      <alignment horizontal="center" vertical="center" wrapText="1"/>
    </xf>
    <xf numFmtId="9" fontId="3" fillId="2" borderId="25" xfId="0" applyNumberFormat="1" applyFont="1" applyFill="1" applyBorder="1" applyAlignment="1">
      <alignment horizontal="center" vertical="center" wrapText="1"/>
    </xf>
    <xf numFmtId="9" fontId="9" fillId="2" borderId="26" xfId="0" applyNumberFormat="1" applyFont="1" applyFill="1" applyBorder="1" applyAlignment="1">
      <alignment horizontal="center" vertical="center"/>
    </xf>
    <xf numFmtId="0" fontId="9" fillId="2" borderId="31"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9" fontId="3" fillId="4" borderId="2" xfId="0" applyNumberFormat="1" applyFont="1" applyFill="1" applyBorder="1" applyAlignment="1">
      <alignment horizontal="center" vertical="center"/>
    </xf>
    <xf numFmtId="0" fontId="3" fillId="4" borderId="2" xfId="0" applyFont="1" applyFill="1" applyBorder="1" applyAlignment="1">
      <alignment horizontal="center" vertical="center"/>
    </xf>
    <xf numFmtId="10" fontId="3" fillId="4" borderId="2"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4" borderId="2" xfId="0" applyFont="1" applyFill="1" applyBorder="1" applyAlignment="1">
      <alignment horizontal="left" vertical="center" wrapText="1"/>
    </xf>
    <xf numFmtId="10" fontId="3" fillId="4" borderId="2" xfId="2" applyNumberFormat="1" applyFont="1" applyFill="1" applyBorder="1" applyAlignment="1">
      <alignment horizontal="center" vertical="center"/>
    </xf>
    <xf numFmtId="165" fontId="3" fillId="4" borderId="2" xfId="2" applyNumberFormat="1" applyFont="1" applyFill="1" applyBorder="1" applyAlignment="1">
      <alignment horizontal="center" vertical="center"/>
    </xf>
    <xf numFmtId="9" fontId="3" fillId="4" borderId="2" xfId="0" applyNumberFormat="1" applyFont="1" applyFill="1" applyBorder="1" applyAlignment="1">
      <alignment horizontal="center" vertical="center" wrapText="1"/>
    </xf>
    <xf numFmtId="9" fontId="3" fillId="4" borderId="2" xfId="2" applyFont="1" applyFill="1" applyBorder="1" applyAlignment="1">
      <alignment horizontal="center" vertical="center"/>
    </xf>
    <xf numFmtId="0" fontId="6" fillId="4" borderId="2" xfId="0" applyFont="1" applyFill="1" applyBorder="1" applyAlignment="1">
      <alignment horizontal="center" vertical="center" wrapText="1"/>
    </xf>
    <xf numFmtId="0" fontId="0" fillId="0" borderId="2" xfId="0" applyBorder="1"/>
    <xf numFmtId="165" fontId="3" fillId="4" borderId="2" xfId="0" applyNumberFormat="1" applyFont="1" applyFill="1" applyBorder="1" applyAlignment="1">
      <alignment horizontal="center" vertical="center"/>
    </xf>
    <xf numFmtId="9" fontId="6" fillId="4" borderId="2" xfId="0" applyNumberFormat="1" applyFont="1" applyFill="1" applyBorder="1" applyAlignment="1">
      <alignment horizontal="center" vertical="center"/>
    </xf>
    <xf numFmtId="0" fontId="2" fillId="4" borderId="2" xfId="0" applyFont="1" applyFill="1" applyBorder="1" applyAlignment="1">
      <alignment horizontal="center" vertical="center" wrapText="1"/>
    </xf>
    <xf numFmtId="0" fontId="0" fillId="4" borderId="2" xfId="0" applyFill="1" applyBorder="1" applyAlignment="1">
      <alignment horizontal="left"/>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2" borderId="0" xfId="0" applyFont="1" applyFill="1" applyBorder="1" applyAlignment="1">
      <alignment horizontal="center" vertical="center" wrapText="1"/>
    </xf>
  </cellXfs>
  <cellStyles count="3">
    <cellStyle name="Millares" xfId="1" builtinId="3"/>
    <cellStyle name="Normal" xfId="0" builtinId="0"/>
    <cellStyle name="Porcentual"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google.com.co/url?sa=i&amp;rct=j&amp;q=&amp;esrc=s&amp;frm=1&amp;source=images&amp;cd=&amp;cad=rja&amp;docid=jlRbHfzWrHKE7M&amp;tbnid=wsa20QMO-qqMsM:&amp;ved=0CAUQjRw&amp;url=http://www.hospitalpsiquiatricocali.com/hdpuv1/index.php?start=35&amp;ei=ZF0fUuSIHon09gT--YGgAg&amp;bvm=bv.51495398,d.cWc&amp;psig=AFQjCNHyMsuTYEMBwLFfOMQZCs7AfdXs8Q&amp;ust=1377873629230677"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24380</xdr:colOff>
      <xdr:row>1</xdr:row>
      <xdr:rowOff>24845</xdr:rowOff>
    </xdr:from>
    <xdr:to>
      <xdr:col>3</xdr:col>
      <xdr:colOff>2809</xdr:colOff>
      <xdr:row>1</xdr:row>
      <xdr:rowOff>226023</xdr:rowOff>
    </xdr:to>
    <xdr:pic>
      <xdr:nvPicPr>
        <xdr:cNvPr id="2" name="Imagen 2" descr="http://www.hospitalpsiquiatricocali.com/hdpuv1/modules/mod_ppc_simple_spotlight/img/prosperidad.png">
          <a:hlinkClick xmlns:r="http://schemas.openxmlformats.org/officeDocument/2006/relationships" r:id="rId1"/>
        </xdr:cNvPr>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l="6739" t="32435" r="7392" b="25733"/>
        <a:stretch/>
      </xdr:blipFill>
      <xdr:spPr bwMode="auto">
        <a:xfrm>
          <a:off x="2081780" y="262970"/>
          <a:ext cx="740429" cy="248803"/>
        </a:xfrm>
        <a:prstGeom prst="rect">
          <a:avLst/>
        </a:prstGeom>
        <a:noFill/>
        <a:ln>
          <a:noFill/>
        </a:ln>
        <a:extLst>
          <a:ext uri="{53640926-AAD7-44D8-BBD7-CCE9431645EC}">
            <a14:shadowObscured xmlns:a14="http://schemas.microsoft.com/office/drawing/2010/main" xmlns=""/>
          </a:ext>
        </a:extLst>
      </xdr:spPr>
    </xdr:pic>
    <xdr:clientData/>
  </xdr:twoCellAnchor>
  <xdr:twoCellAnchor editAs="oneCell">
    <xdr:from>
      <xdr:col>0</xdr:col>
      <xdr:colOff>95672</xdr:colOff>
      <xdr:row>0</xdr:row>
      <xdr:rowOff>122441</xdr:rowOff>
    </xdr:from>
    <xdr:to>
      <xdr:col>1</xdr:col>
      <xdr:colOff>175</xdr:colOff>
      <xdr:row>2</xdr:row>
      <xdr:rowOff>57977</xdr:rowOff>
    </xdr:to>
    <xdr:pic>
      <xdr:nvPicPr>
        <xdr:cNvPr id="3" name="Imagen 3" descr="F:\tarjetas presentacion\logo firma.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95672" y="122441"/>
          <a:ext cx="761753" cy="50703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ancarlocorredor/AppData/Local/Microsoft/Windows/INetCache/Content.Outlook/S4BKV829/Consolidado_2014%20VERSION%20III%20TRI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SOLIDADO"/>
      <sheetName val="G.MISIONAL"/>
      <sheetName val="G.APOYO"/>
      <sheetName val="G.TRANSVERSAL"/>
      <sheetName val="CONTROL INTERNO"/>
      <sheetName val="FINANCIERA"/>
      <sheetName val="GESTION DOCUMENTAL"/>
      <sheetName val="ATENCION AL CIUDADANO"/>
      <sheetName val="TALENTO HUMANO"/>
      <sheetName val="DELEGADA DE TRANSITO"/>
      <sheetName val="DISCIPLINARIO"/>
      <sheetName val="PUERTOS"/>
      <sheetName val="GOBIERO EN LINEA"/>
      <sheetName val="PIGA ADTVA"/>
      <sheetName val="CONCESIONES "/>
      <sheetName val="JURIDICA"/>
      <sheetName val="AVANCE I TRIM"/>
      <sheetName val="AVANCE II TRIM"/>
    </sheetNames>
    <sheetDataSet>
      <sheetData sheetId="0"/>
      <sheetData sheetId="1">
        <row r="10">
          <cell r="V10" t="str">
            <v xml:space="preserve">PRIMER TRIMESTRE: Informe y Anexos enviado a planeacion con memorando N° 20146100033723...43 VISITAS 
SEGUNDO TRIMESTRE: 
Informe y Anexos reposan en la carpeta plan de accion 2014, al igual que se envia el consolidado mes a mes al area de planeacion en el tablero de Control enviado  mediante correo electronico el dia 21 de julio de  2014. 78 VISITAS
TERCER TRIMESTRE:
Informe y Anexos reposan en la carpeta plan de accion 2014, al igual que se envia el consolidado mes a mes al area de planeacion en el tablero de Control enviado  mediante correo electronico el dia 21 de julio de  2014. 26 VISITAS
</v>
          </cell>
        </row>
        <row r="11">
          <cell r="X11">
            <v>1.2E-2</v>
          </cell>
          <cell r="Y11">
            <v>2.4E-2</v>
          </cell>
          <cell r="Z11">
            <v>0.04</v>
          </cell>
          <cell r="AA11">
            <v>0</v>
          </cell>
        </row>
        <row r="17">
          <cell r="V17" t="str">
            <v>TERCER TRIMESTRE: 440 vigilados entregaron los estados financieros con corte a 31 de diciembre de 2013.  A 30 de septiembre de 2014, se cuenta con los informes preliminares.</v>
          </cell>
          <cell r="X17" t="str">
            <v>N/A</v>
          </cell>
          <cell r="Y17" t="str">
            <v>N/A</v>
          </cell>
          <cell r="Z17">
            <v>0.04</v>
          </cell>
          <cell r="AA17" t="str">
            <v>N/A</v>
          </cell>
        </row>
        <row r="18">
          <cell r="V18" t="str">
            <v>TERCER TRIMESTRE: 
131 vigilados presentan situación de alerta a 31 de diciembre de 2013:  20 vigilados se encuentran en causal de disolución y 111 vigilados presentan pérdidas en el ejercicio de 2013.  Se han elaborado 50 informes.</v>
          </cell>
          <cell r="X18" t="str">
            <v>N/A</v>
          </cell>
          <cell r="Y18" t="str">
            <v>N/A</v>
          </cell>
          <cell r="Z18">
            <v>1.6E-2</v>
          </cell>
          <cell r="AA18">
            <v>0</v>
          </cell>
        </row>
        <row r="21">
          <cell r="V21" t="str">
            <v>N/A</v>
          </cell>
          <cell r="X21" t="str">
            <v>N/A</v>
          </cell>
          <cell r="Z21" t="str">
            <v>N/A</v>
          </cell>
          <cell r="AA21">
            <v>0</v>
          </cell>
        </row>
        <row r="22">
          <cell r="V22" t="str">
            <v>PRIMER TRIMESTRE: Informe y Anexos enviado a planeacion con memorando N° 20146100033723.
SEGUNDO TRIMESTRE: 
Informe y Anexos presentados, reposan en la carpeta plan de accion 2014.
TERCER TRIMESTRE:
Informe y Anexos presentados, reposan en la carpeta plan de accion 2014. 
 2,25 % Se revisaron las tarifas de SP RIVERPORT S.A., SP Barranquillla S.A. y SP COAL CORP S.A. En proceso de revisión SP DIQUE S.A. y Puerto Brisa S.A.,</v>
          </cell>
          <cell r="X22">
            <v>7.4999999999999997E-3</v>
          </cell>
          <cell r="Y22">
            <v>7.4999999999999997E-3</v>
          </cell>
          <cell r="Z22">
            <v>7.4999999999999997E-3</v>
          </cell>
          <cell r="AA22">
            <v>0</v>
          </cell>
        </row>
        <row r="23">
          <cell r="V23" t="str">
            <v>PRIMER TRIMESTRE: Informe y Anexos enviado a planeacion con memorando N° 20146100033723 
SEGUNDO TRIMESTRE: Informe y Anexos presentados, reposan en la carpeta plan de accion 2014.
TERCER TRIMESTRE:
Informe y Anexos presentados, reposan en la carpeta plan de accion 2014.
2,25 % Informe de contraprestacion portuaria.</v>
          </cell>
          <cell r="X23">
            <v>7.4999999999999997E-3</v>
          </cell>
          <cell r="Y23">
            <v>7.4999999999999997E-3</v>
          </cell>
          <cell r="Z23">
            <v>7.4999999999999997E-3</v>
          </cell>
          <cell r="AA23">
            <v>0</v>
          </cell>
        </row>
        <row r="24">
          <cell r="V24" t="str">
            <v>SEGUNDO TRIMESTRE: Informe y Anexos presentados, reposan en la carpeta plan de accion 2014.
TERCER TRIMESTRE:
Informe y Anexos presentados, reposan en la carpeta plan de accion 2015.
3 % Terminación del informe de evaluación a las sociedades portuarias fluviales.</v>
          </cell>
          <cell r="X24" t="str">
            <v>N/A</v>
          </cell>
          <cell r="Y24">
            <v>9.9000000000000008E-3</v>
          </cell>
          <cell r="Z24">
            <v>9.9000000000000008E-3</v>
          </cell>
          <cell r="AA24">
            <v>0</v>
          </cell>
        </row>
        <row r="25">
          <cell r="V25" t="str">
            <v>SEGUNDO TRIMESTRE: Informe y Anexos presentados, reposan en la carpeta plan de accion 2014.
TERCER TRIMESTRE:
Informe y Anexos presentados, reposan en la carpeta plan de accion 2015.
3 % Terminación del informe de evaluación a las sociedades portuarias fl</v>
          </cell>
          <cell r="X25" t="str">
            <v>N/A</v>
          </cell>
          <cell r="Y25">
            <v>8.0000000000000002E-3</v>
          </cell>
          <cell r="Z25">
            <v>8.0000000000000002E-3</v>
          </cell>
          <cell r="AA25">
            <v>0</v>
          </cell>
        </row>
        <row r="26">
          <cell r="V26" t="str">
            <v>PRIMER TRIMESTRE: Informe y Anexos enviado a planeacion con memorando N° 20146100033723 
SEGUNDO TRIMESTRE: 
Informe y Anexos presentados, reposan en la carpeta plan de accion 2014.
TERCER TRIMESTRE:
Informe y Anexos presentados, reposan en la carpeta plan de accion 2014.
2,25% Informe de seguimeinto al cargue directo de carbón</v>
          </cell>
          <cell r="X26">
            <v>7.4999999999999997E-3</v>
          </cell>
          <cell r="Y26">
            <v>7.4999999999999997E-3</v>
          </cell>
          <cell r="Z26">
            <v>7.4999999999999997E-3</v>
          </cell>
          <cell r="AA26">
            <v>0</v>
          </cell>
        </row>
        <row r="27">
          <cell r="V27" t="str">
            <v>PRIMER SEMESTRE: Informe y Anexos enviado a planeacion con memorando N° 20146100033723 
SEGUNDO TRIMESTRE: 
Informe y Anexos presentados, reposan en la carpeta plan de accion 2014.
TERCER TRIMESTRE:
Informe y Anexos presentados, reposan en la carpeta plan de accion 2014.
1,5% Informe de actualizacion del directorio de vigilados</v>
          </cell>
          <cell r="X27">
            <v>6.0000000000000001E-3</v>
          </cell>
          <cell r="Y27">
            <v>1.2E-2</v>
          </cell>
          <cell r="Z27">
            <v>6.0000000000000001E-3</v>
          </cell>
          <cell r="AA27">
            <v>0</v>
          </cell>
        </row>
        <row r="28">
          <cell r="V28" t="str">
            <v>PRIMER TRIMESTRE: Informe y AnexosInforme y Anexos enviado a planeacion con memorando N° 20146100033723
SEGUNDO TRIMESTRE: Informe y Anexos presentados, reposan en la carpeta plan de accion 2014.
TERCER TRIMESTRE:
Informe y Anexos presentados, reposan en la carpeta plan de accion 2014.
2,25 Informe de polizas</v>
          </cell>
          <cell r="X28">
            <v>5.4000000000000003E-3</v>
          </cell>
          <cell r="Y28">
            <v>1.2299999999999998E-2</v>
          </cell>
          <cell r="Z28">
            <v>8.6999999999999994E-3</v>
          </cell>
          <cell r="AA28">
            <v>0</v>
          </cell>
        </row>
        <row r="29">
          <cell r="V29" t="str">
            <v>PRIMER TRIMESTRE: Informe y Anexos enviado a planeacion con memorando N° 20146100033723
SEGUNDO TRIMESTRE:
Informe y Anexos presentados, reposan en la carpeta plan de accion 2014.
TERCER TRIMESTRE:
Informe y Anexos presentados, reposan en la carpeta plan de accion 2014.
3 % Informe de sguimiento a las obras civiles</v>
          </cell>
          <cell r="X29">
            <v>0.01</v>
          </cell>
          <cell r="Y29">
            <v>0.01</v>
          </cell>
          <cell r="Z29">
            <v>0.01</v>
          </cell>
          <cell r="AA29">
            <v>0</v>
          </cell>
        </row>
        <row r="30">
          <cell r="V30" t="str">
            <v xml:space="preserve">PRIMER TRIMESTRE: Informe y Anexos enviado a planeacion con memorando N° 20146100033723
SEGUNDO TRIMESTRE:
Informe y Anexos presentados, reposan en la carpeta plan de accion 2014.
TERCER TRIMESTRE:
Informe y Anexos presentados, reposan en la carpeta plan de accion 2014.
2,25% Informe de accidentalidad.
</v>
          </cell>
          <cell r="X30">
            <v>7.4999999999999997E-3</v>
          </cell>
          <cell r="Y30">
            <v>7.4999999999999997E-3</v>
          </cell>
          <cell r="Z30">
            <v>7.4999999999999997E-3</v>
          </cell>
          <cell r="AA30">
            <v>0</v>
          </cell>
        </row>
        <row r="31">
          <cell r="V31" t="str">
            <v>PRIMER TRIMESTRE: Informe y Anexos enviado a planeacion con memorando N° 20146100033723
SEGUNDO TRIMESTRE: 
Informe y Anexos presentados, reposan en la carpeta plan de accion 2014.
TRECER TRIMESTRE:
Informe y Anexos presentados, reposan en la carpeta plan de accion 2014
10,25 % Informe de seguimiento a PQRS</v>
          </cell>
          <cell r="X31">
            <v>3.7499999999999999E-2</v>
          </cell>
          <cell r="Y31">
            <v>3.7499999999999999E-2</v>
          </cell>
          <cell r="Z31">
            <v>3.7499999999999999E-2</v>
          </cell>
          <cell r="AA31">
            <v>0</v>
          </cell>
        </row>
        <row r="32">
          <cell r="V32" t="str">
            <v>PRIMER TRIMESTRE: Informe y Anexos enviado a planeacion con memorando N° 20146100033723
SEGUNDO TRIMESTRE: 
Informe y Anexos presentados, reposan en la carpeta plan de accion 2014.
TERCER TRIMESTRE:
Informe y Anexos presentados, reposan en la carpeta plan de accion 2014
10,25 % Informe de aperturas de investigación e impulos procesales</v>
          </cell>
          <cell r="X32">
            <v>3.7499999999999999E-2</v>
          </cell>
          <cell r="Y32">
            <v>3.7499999999999999E-2</v>
          </cell>
          <cell r="Z32">
            <v>3.7499999999999999E-2</v>
          </cell>
          <cell r="AA32">
            <v>0</v>
          </cell>
        </row>
        <row r="38">
          <cell r="X38">
            <v>1.2500000000000001E-2</v>
          </cell>
          <cell r="Y38">
            <v>1.2500000000000001E-2</v>
          </cell>
          <cell r="Z38">
            <v>6.2500000000000003E-3</v>
          </cell>
          <cell r="AA38">
            <v>0</v>
          </cell>
        </row>
        <row r="39">
          <cell r="X39">
            <v>5.0000000000000001E-3</v>
          </cell>
          <cell r="Y39">
            <v>5.0000000000000001E-3</v>
          </cell>
          <cell r="Z39">
            <v>5.0000000000000001E-3</v>
          </cell>
          <cell r="AA39">
            <v>0</v>
          </cell>
        </row>
        <row r="41">
          <cell r="X41">
            <v>7.4999999999999997E-3</v>
          </cell>
          <cell r="Y41">
            <v>7.4999999999999997E-3</v>
          </cell>
          <cell r="Z41">
            <v>7.4999999999999997E-3</v>
          </cell>
          <cell r="AA41">
            <v>0</v>
          </cell>
        </row>
        <row r="45">
          <cell r="X45">
            <v>1.0000000000000002E-2</v>
          </cell>
          <cell r="Y45">
            <v>2.0000000000000004E-2</v>
          </cell>
          <cell r="Z45">
            <v>0.05</v>
          </cell>
          <cell r="AA45">
            <v>0</v>
          </cell>
        </row>
        <row r="46">
          <cell r="X46">
            <v>5.000000000000001E-3</v>
          </cell>
          <cell r="Y46">
            <v>0.03</v>
          </cell>
          <cell r="Z46">
            <v>1.0000000000000002E-2</v>
          </cell>
          <cell r="AA46">
            <v>0</v>
          </cell>
        </row>
        <row r="47">
          <cell r="X47">
            <v>1.0000000000000002E-2</v>
          </cell>
          <cell r="Y47">
            <v>1.4999999999999999E-2</v>
          </cell>
          <cell r="Z47">
            <v>1.0000000000000002E-2</v>
          </cell>
          <cell r="AA47">
            <v>0</v>
          </cell>
        </row>
        <row r="48">
          <cell r="X48">
            <v>6.25E-2</v>
          </cell>
          <cell r="Y48">
            <v>7.4999999999999997E-2</v>
          </cell>
          <cell r="Z48">
            <v>2.4999999999999998E-2</v>
          </cell>
          <cell r="AA48">
            <v>0</v>
          </cell>
        </row>
        <row r="49">
          <cell r="X49">
            <v>7.1248142644873697E-3</v>
          </cell>
          <cell r="Y49">
            <v>2.3999999999999998E-3</v>
          </cell>
          <cell r="Z49">
            <v>1.3333333333333336E-2</v>
          </cell>
          <cell r="AA49">
            <v>0</v>
          </cell>
        </row>
        <row r="50">
          <cell r="X50">
            <v>1.0000000000000002E-2</v>
          </cell>
          <cell r="Y50">
            <v>3.5000000000000003E-2</v>
          </cell>
          <cell r="Z50">
            <v>0.03</v>
          </cell>
          <cell r="AA50">
            <v>0</v>
          </cell>
        </row>
        <row r="51">
          <cell r="X51" t="str">
            <v>N/A</v>
          </cell>
          <cell r="Y51">
            <v>2.0000000000000004E-2</v>
          </cell>
          <cell r="Z51">
            <v>4.0000000000000008E-2</v>
          </cell>
          <cell r="AA51">
            <v>0</v>
          </cell>
        </row>
        <row r="56">
          <cell r="V56" t="str">
            <v>PRIMER TRIMESTRE: 
Según cuadro de inspecciones ejecutadas del primer trimestre adjunto . Se realizaron 35 inspecciones.
TERCER TRIMESTRE: Según cuadro de inspecciones ejecutadas del tercer trimestre adjunto  se realizaron 25 inspecciones.</v>
          </cell>
        </row>
        <row r="57">
          <cell r="X57">
            <v>3.15E-2</v>
          </cell>
          <cell r="Y57">
            <v>0</v>
          </cell>
          <cell r="Z57">
            <v>3.7499999999999999E-2</v>
          </cell>
        </row>
        <row r="58">
          <cell r="V58" t="str">
            <v xml:space="preserve">PRIMER TRIMESTRE: 
Según cuadro Informe de inspecciones imprevistas se efectuaron 10 inspecciones.
TERCER TRIMESTRE: Según cuadro Informe de inspecciones imprevistas se efectuaron 18 inspecciones en el  tercer trimestre.
</v>
          </cell>
          <cell r="X58">
            <v>1.4000000000000002E-2</v>
          </cell>
          <cell r="Y58">
            <v>0</v>
          </cell>
          <cell r="Z58">
            <v>3.4000000000000002E-2</v>
          </cell>
        </row>
        <row r="60">
          <cell r="V60" t="str">
            <v xml:space="preserve">PRIMER TRIMESTRE: 
Informe de operativos realizados. Se realizaron 59 operativos.
TERCER TRIMESTRE: Informe de operativos realizados. No Se realizaron operativos en el tercer trimestre.
</v>
          </cell>
          <cell r="X60" t="str">
            <v>N/A</v>
          </cell>
          <cell r="Y60">
            <v>0</v>
          </cell>
          <cell r="Z60">
            <v>0</v>
          </cell>
        </row>
        <row r="61">
          <cell r="V61" t="str">
            <v xml:space="preserve">PRIMER TRIMESTRE: 
  Se realizaron 36 evaluaciones que se encuentran en cada carpeta de los vigilados correspondientes al modo carretero.
TERCER TRIMESTRE:  Se realizaron 36 evaluaciones en el tercer trimestre que se encuentran en cada carpeta de los vigilados correspondientes al modo carretero.
</v>
          </cell>
          <cell r="X61">
            <v>3.2500000000000001E-2</v>
          </cell>
          <cell r="Y61">
            <v>0</v>
          </cell>
          <cell r="Z61">
            <v>3.2500000000000001E-2</v>
          </cell>
        </row>
        <row r="63">
          <cell r="V63" t="str">
            <v>PRIMER TRIMESTRE: 
 Informe de evaluaciones realizadas. Por cierre año financiero se realiza evaluaciones 
TERCER TRIMESTRE: Informe de evaluaciones realizadas. Se realizaron en el tercer trimestre 85 evaluaciones subjetivamente.</v>
          </cell>
          <cell r="X63">
            <v>2.0000000000000004E-2</v>
          </cell>
          <cell r="Y63">
            <v>0</v>
          </cell>
          <cell r="Z63">
            <v>8.6000000000000007E-2</v>
          </cell>
        </row>
        <row r="65">
          <cell r="V65" t="str">
            <v xml:space="preserve">PRIMER TRIMESTRE: 
 En cuadro adjunto informe de Seguimiento de investigaciones 2014. En el primer trimestre se aperturaron 5 investigaciones.
TERCER TRIMESTRE: En cuadro adjunto informe de Seguimiento de investigaciones 2014. En el tercer trimestre se aperturaron 2 investigaciones
</v>
          </cell>
          <cell r="X65">
            <v>0.05</v>
          </cell>
          <cell r="Y65">
            <v>0</v>
          </cell>
          <cell r="Z65">
            <v>0.05</v>
          </cell>
        </row>
      </sheetData>
      <sheetData sheetId="2">
        <row r="7">
          <cell r="V7" t="str">
            <v>SEGUNDO TRIMESTRE:
Al cierre del primer trimestre se ejecuto el 98% del presupuesto de inverión.
TERCER TRIMESTRE: A esta fecha ya se ha ejecuctado el 100% del pto de inversión.</v>
          </cell>
        </row>
        <row r="8">
          <cell r="X8" t="str">
            <v>N/A</v>
          </cell>
          <cell r="Y8">
            <v>0.35</v>
          </cell>
          <cell r="Z8">
            <v>0.14000000000000001</v>
          </cell>
          <cell r="AA8">
            <v>0</v>
          </cell>
        </row>
        <row r="10">
          <cell r="X10">
            <v>0.05</v>
          </cell>
          <cell r="Y10">
            <v>0.05</v>
          </cell>
        </row>
        <row r="16">
          <cell r="X16">
            <v>0.05</v>
          </cell>
          <cell r="Y16">
            <v>0.05</v>
          </cell>
          <cell r="Z16">
            <v>0.05</v>
          </cell>
        </row>
        <row r="22">
          <cell r="X22">
            <v>1.2500000000000001E-2</v>
          </cell>
          <cell r="Y22">
            <v>1.2500000000000001E-2</v>
          </cell>
          <cell r="Z22">
            <v>1.2500000000000001E-2</v>
          </cell>
        </row>
        <row r="23">
          <cell r="X23">
            <v>0</v>
          </cell>
          <cell r="Y23">
            <v>0</v>
          </cell>
          <cell r="Z23">
            <v>0</v>
          </cell>
        </row>
        <row r="24">
          <cell r="X24" t="str">
            <v>N/A</v>
          </cell>
          <cell r="Y24" t="str">
            <v>N/A</v>
          </cell>
          <cell r="Z24">
            <v>1.2500000000000001E-2</v>
          </cell>
        </row>
        <row r="26">
          <cell r="X26">
            <v>1.2999999999999999E-2</v>
          </cell>
          <cell r="Y26">
            <v>1.2999999999999999E-2</v>
          </cell>
          <cell r="Z26">
            <v>1.2500000000000001E-2</v>
          </cell>
        </row>
        <row r="27">
          <cell r="X27" t="str">
            <v>N/A</v>
          </cell>
          <cell r="Y27" t="str">
            <v>N/A</v>
          </cell>
          <cell r="Z27">
            <v>0.05</v>
          </cell>
        </row>
        <row r="32">
          <cell r="V32" t="str">
            <v>Plan Estrategico 2014.</v>
          </cell>
        </row>
        <row r="33">
          <cell r="X33">
            <v>0.3</v>
          </cell>
          <cell r="Y33" t="str">
            <v>N/A</v>
          </cell>
          <cell r="Z33" t="str">
            <v>N/A</v>
          </cell>
          <cell r="AA33" t="str">
            <v>N/A</v>
          </cell>
        </row>
        <row r="34">
          <cell r="V34" t="str">
            <v>Acto Administrativo.</v>
          </cell>
          <cell r="X34" t="str">
            <v>N/A</v>
          </cell>
          <cell r="Y34" t="str">
            <v>N/A</v>
          </cell>
          <cell r="Z34" t="str">
            <v>N/A</v>
          </cell>
          <cell r="AA34">
            <v>0</v>
          </cell>
        </row>
        <row r="38">
          <cell r="M38" t="str">
            <v>Diseñar y adelantar la Inducción y Re inducción a los empleados de la Entidad</v>
          </cell>
          <cell r="V38" t="str">
            <v>Para el Segundo trimestre del año 2014 no se han realizado inducciones teniendo en cuenta que no se han hecho nombramientos de personal por las restricciones de la Ley de Garantias.  La reinducción se encuentra programada para el mes de Octubre para todos los empleados de la Supertransporte de acuerdo al cronograma que se encuentra en el Plan Estrategico de Recursos Humanos adopotado con el acto administrativo  (Resolución No. 5004 del 27 de marzo de 2014.</v>
          </cell>
          <cell r="X38" t="str">
            <v>N/A</v>
          </cell>
          <cell r="Y38" t="str">
            <v>N/A</v>
          </cell>
          <cell r="Z38" t="str">
            <v>N/A</v>
          </cell>
          <cell r="AA38">
            <v>0</v>
          </cell>
        </row>
        <row r="40">
          <cell r="V40" t="str">
            <v xml:space="preserve">Seguimos con el muro publicado el día 1 de abril de 2014. </v>
          </cell>
          <cell r="W40" t="str">
            <v>07/07/2014
07/01/2015</v>
          </cell>
          <cell r="X40">
            <v>0</v>
          </cell>
          <cell r="Y40">
            <v>2.5000000000000001E-2</v>
          </cell>
          <cell r="Z40" t="str">
            <v>N/A</v>
          </cell>
        </row>
        <row r="41">
          <cell r="M41" t="str">
            <v>Ejecutar las actividades de capacitación incluidas en el Plan Estratégico de Recursos Humanos y aquellas que surjan de necesidades emergentes que guarden congruencia con las funciones y el mejoramiento de las competencias de los empleados</v>
          </cell>
          <cell r="V41" t="str">
            <v xml:space="preserve">En el segundo trimestre  del año se han realizado capacitaciones dirigidas o focalizadas en un tema especifico como fueron los temas de  Negociación Colectiva, Redacción y Ortografia y otras con carácter universal como son Normas NIFF y Declaracion de Renta con la DIAN, las cuales se pueden evidenciar mediante certificación de asistencia y/o listados de asistencia  </v>
          </cell>
          <cell r="X41" t="str">
            <v>N/A</v>
          </cell>
          <cell r="Y41" t="str">
            <v>N/A</v>
          </cell>
          <cell r="Z41" t="str">
            <v>N/A</v>
          </cell>
        </row>
        <row r="43">
          <cell r="M43" t="str">
            <v>Reglamentar la forma de adjudicación de los incentivos institucionales a los mejores empleados de la entidad.</v>
          </cell>
          <cell r="V43" t="str">
            <v>Dentro del plan estratégico de recursos humanos acogido mediante resolución no. 5004 de 2014, se estipula la forma como se adjudicaran los incentivos institucionales para el año 2014 y en acto administrativo en el mes de Diciembre se otorgaran los incentivos.</v>
          </cell>
          <cell r="X43">
            <v>0.05</v>
          </cell>
          <cell r="Y43" t="str">
            <v>N/A</v>
          </cell>
          <cell r="Z43" t="str">
            <v>N/A</v>
          </cell>
        </row>
        <row r="45">
          <cell r="M45" t="str">
            <v>Socializar el resultado de la medición de clima laboral y definir estrategias para su mejoramiento</v>
          </cell>
          <cell r="V45" t="str">
            <v>TERCER TRIMESTRE:  No se ha socializado el resultado de medición de clima laboral con sus estrategias a seguir, ya que T.H lo ha planificado para realizarlo en la Inducción y Reinducción programada para Octubre de 2014, según certificación expedida por el Coordinador de Telento Humano de fecha septiembre 18 de 2014.</v>
          </cell>
          <cell r="W45" t="str">
            <v>07/07/2014
07/01/2015</v>
          </cell>
          <cell r="X45" t="str">
            <v>N/A</v>
          </cell>
          <cell r="Y45" t="str">
            <v>N/A</v>
          </cell>
          <cell r="Z45">
            <v>0</v>
          </cell>
        </row>
        <row r="46">
          <cell r="M46" t="str">
            <v>Ejecutar las actividades contenidas en el  Plan Estratégico de Recursos Humanos  u otras emergentes o sobrevinientes que guarden armonía con el cumplimiento de los cometidos de Bienestar.</v>
          </cell>
          <cell r="V46" t="str">
            <v xml:space="preserve">SEGUNDO TRIMESTRE: Se ha dado cumplimiento al cronograma de actividades en materia de bienestar y dentro de las actividades realizadas en el segundo trimestre han sido la conmemoración del día de la secretaria, día de la madre, dia del servidor público, vacaciones recreativas, jornada de vacunación, Misión Fundación en el Departamento de Santa Marta, actividades que se convocan por medio de correo electrónico y se evidencian mediante archivos fotográficos y Boletín Supergente.
TERCER TRIMESTRE:  En el tercer trimestre  del año seguimos con las capacitaciones dirigidas o focalizadas a los funcionarios que por sus funciones debe actualizar sus conocimientos, los temas de las capacitaciones dadas han sido:1. Archivística y Gestión Documental Avanzada, 2. Seminario de Actualizacion del Modelo Estandar de Control Interno MECI, 3. Implementación de la Nueva guía de Auditoria, 4. Congreso de Talento Humano, 5. Gestion Documental, 6. Equidad y Genero, 7. Modelo Estándar de Control Interno MECI, las cuales se pueden evidenciar mediante certificación de asistencia y/o listados de asistencia  </v>
          </cell>
          <cell r="X46">
            <v>2.5000000000000001E-2</v>
          </cell>
          <cell r="Y46">
            <v>2.5000000000000001E-2</v>
          </cell>
          <cell r="Z46">
            <v>2.5000000000000001E-2</v>
          </cell>
        </row>
        <row r="47">
          <cell r="M47" t="str">
            <v>Difundir a los funcionarios de la Superintendencia de Puertos y Transporte, el Código Único Disciplinario, en especial el régimen de deberes, prohibiciones faltas gravísimas y sanciones.</v>
          </cell>
          <cell r="V47" t="str">
            <v xml:space="preserve">PRIMER Y SEGUNDO TRIMESTRE: 
1. Elaboración matriz de diagnóstico.
2. Campaña de prevención de las faltas disciplinarias.
3. Socialización deberes prohibiciones, faltas gravisimas y sanciones.
4. Socialización valores éticos.
TERCER TRIMESTRE:  Mediante correo electrónico de fecha de 26 de septiembre se remitió  al Coordinador de la Oficina de Sistemas el archivo PDF que contiene la campaña de prevención: "Derechos del servidor público",  la cual permaneció publicada en el banner de la Entidad a partir  del  29 del mes de septiembre y durante el mes de octubre.                                                      Entre los derechos socializados en dicho documento se encuentran: *Remuneración, *Seguridad Social, *Bienestar Social, *Permisos y licencias y *Capacitación, estímulos e incentivos.  </v>
          </cell>
          <cell r="X47">
            <v>3.7499999999999999E-2</v>
          </cell>
          <cell r="Y47">
            <v>3.7499999999999999E-2</v>
          </cell>
          <cell r="Z47">
            <v>3.7499999999999999E-2</v>
          </cell>
        </row>
        <row r="55">
          <cell r="V55" t="str">
            <v>En el primer semestre se actualizaron 5 documentos como son: 1. Administración y Alimentación de Indicadores, 2.  Convenios, 3. Tablero de Control, 4. Acta de Inicio y 5. Acta de Liquidación.</v>
          </cell>
        </row>
        <row r="57">
          <cell r="V57" t="str">
            <v>Durante el primer trimestre se ha brindado acompañamiento puntual a los Mapas de riesgo y los planes de Mejoramiento de los Procesos de: Gestión Documental y Vigilancia e inspección, Control Interno, Administrativa, Talento Humano, Gestión Financiera, Control, Atención al Ciudadano y Comunicación Pública, Gestión Jurídica, Gestión de Tics y Direccionamiento Estratégico de ultimo porque este en virtud a contener el Mapa de riesgos Institucional, deberá ir alimentado con los riesgos que puntúen alto y extremo de los otros mapas de procesos. Una vez se logre esta retroalimentación que ayudará con la depuración de la información, se validarán los ajustes efectuados al módulo del KAWAK, con el objeto de enseñar al miembro del equipo MECI correspondiente, su captura a través del aplicativo en cuestión.</v>
          </cell>
          <cell r="X57">
            <v>0</v>
          </cell>
          <cell r="Y57">
            <v>3.5000000000000003E-2</v>
          </cell>
          <cell r="Z57" t="str">
            <v>N/A</v>
          </cell>
          <cell r="AA57">
            <v>0</v>
          </cell>
        </row>
        <row r="58">
          <cell r="V58" t="str">
            <v xml:space="preserve">Durante los meses de enero a junio de 2014, la mejora del sistema estuvo enmarcada en aspectos documentales que se homologaron en el sistema y acompañamientos que tiene como objetivo lograr la calidad de los mismos para ser posteriormente homologados.
En relación con los primeros, puede decirse que se crearon y modificaron 32 documentos entre los cuales se pueden mencionar los procedimientos de: 1. Caracterización proceso de Atención al Ciudadano y Comunicación Pública, 2. Administración y Alimentación de Indicadores, 3.  Convenios  4. Establecer Criterios de Vigilancia e Inspección, 5. Recepción, Análisis y Procesamiento de la Información para la Vigilancia, 6. Inspección Documental o Insitu 7. Establecer Acciones Preventivas y Correctivas (se eliminó), 8. Notificaciones 9. Soporte y Mantenimiento de Tics, 10. Administración Base de Datos y los registros de: 11. Tablero de Control, 12. Acta de Inicio, 13. Acta de Liquidación, 14. Evaluación de Información, 15. Informe de visita, 16. Base de datos por delegada, 17. Reporte No. Vigilados por Tipo de Vigilancia, 18. Informe Consolidado Vigilancia, 19. Resolución de Solicitud de Información al Vigilado, 20. Informe Revisión Contable y Financiera Puertos, 21. Pago Contraprestación por Vigilado, 22. Tarifas, 23. Tarifas Web, 24. Análisis de aspectos subjetivos, 25. Comunicado Comisión Servidor Público, 26. Cronograma y Plan de Visita, 27. Listado Chequeo Visita, 28. Notificación Visita a Vigilado, 29. Acta de Visita de Inspección, 30. Carpeta de Visita a Control, 31. Protocolo o Actualización de Información Portal Web y 32. Caracterización al Proceso de Gestión Documental. Realizando las respectivas eliminaciones de acuerdo al caso. </v>
          </cell>
          <cell r="X58">
            <v>0</v>
          </cell>
          <cell r="Y58">
            <v>2.5000000000000001E-2</v>
          </cell>
          <cell r="Z58" t="str">
            <v>N/A</v>
          </cell>
          <cell r="AA58">
            <v>0</v>
          </cell>
        </row>
        <row r="59">
          <cell r="V59" t="str">
            <v>Acta de Revisión.</v>
          </cell>
          <cell r="X59">
            <v>0</v>
          </cell>
          <cell r="Y59" t="str">
            <v>N/A</v>
          </cell>
          <cell r="Z59" t="str">
            <v>N/A</v>
          </cell>
          <cell r="AA59">
            <v>0</v>
          </cell>
        </row>
        <row r="60">
          <cell r="V60" t="str">
            <v>TERCER TRIMESTRE:  El contrato de Mantenimiento se realizo en la Entidad SPT con el Señor Jorge Elias Mestra León  No. 182 - 2014  para la realización del cambio y/o revision de los grifos, esto  se realiza con continuidad para evitar las fugas y desperdicios de agua,  de igual manera el Señor de mantenimiento tambien esta en disposicion para los servicios generales y reparacion de algunas áreas comunes de las oficinas de la Entidad. (Evidencia en la carpeta PIGA)</v>
          </cell>
          <cell r="X60">
            <v>0</v>
          </cell>
          <cell r="Y60" t="str">
            <v>N/A</v>
          </cell>
          <cell r="AA60" t="str">
            <v>N/A</v>
          </cell>
        </row>
        <row r="63">
          <cell r="V63" t="str">
            <v>Informe de Campaña, día mundial de la tierra, publicación en la Intranet</v>
          </cell>
          <cell r="X63">
            <v>0</v>
          </cell>
          <cell r="Y63">
            <v>2.5000000000000001E-2</v>
          </cell>
          <cell r="Z63" t="str">
            <v>N/A</v>
          </cell>
          <cell r="AA63">
            <v>0</v>
          </cell>
        </row>
        <row r="64">
          <cell r="V64" t="str">
            <v>PRIMER TRIMESTRE: Participaron cuatro (4) funcionarios del Grupo de Atención al ciudadano en la capacitación de inducción y rendición celebrada los días 20 y 21 de febrero, programada por la Superintendencia de Puertos y Transporte, grupo Talento Humano ( Presentación en power point).
SEGUNDO TRIMESTRE: 
Participaron dos (2) funcionarios del Grupo de Atención al Ciudadano en el seminario taller "El servicio como facilitador de los derechos humanos" 22/05/2014; capacitación  del grupo en el aplicativo VIGIA, de manera personalizada por el área de de sistemas para la recepción de denuncias app móvil; Con VB de la Secretaria General se ha programado la participación del grupo en las ferias del servicio del DNP los tramites y servicios que se ofrecerán a la ciudadanía en las ferias. La participación de la funcionaria Rocio Oviedo en el primer encuentro del servicio al ciudadano el 9 de abril de 2014, atendió y capacito en el tema de PQRS y VIGIA ciudadanos y vigilados en la plaza mayor de la ciudad de Medellín, los días 14 y 17 de mayo de 2014, en el encuentro de transportadores de carga.
TERCER TRIMESTRE: Participaron dos (2) funcionarios del Grupo de Atención al Ciudadano en la capacitación sobre el tema de las NIIF, en el Grupo de Financiera el día 7 de julio de 2014, adicionalmente se participo en la capacitación de lineamientos para la medición de la percepción ciudadana sobre los servicios de las entidades de la administración publica los días 11 y 14 de agosto, programada por el DNP.</v>
          </cell>
          <cell r="X64">
            <v>1.2500000000000001E-2</v>
          </cell>
          <cell r="Y64">
            <v>1.2500000000000001E-2</v>
          </cell>
          <cell r="Z64">
            <v>1.2500000000000001E-2</v>
          </cell>
          <cell r="AA64">
            <v>0</v>
          </cell>
        </row>
        <row r="66">
          <cell r="V66" t="str">
            <v xml:space="preserve">PRIMER TRIMESTRE: Informe de gestión prestación del servicio Grupo de Atención al Ciudadano, correspondientes a los meses de enero, febrero y marzo del año en curso;  Rdos Nos. 20145000013303; 20145000026293; 20145000029163.
- Informe  de gestión y análisis de prestación del servicio de atención al ciudadano Primer (1º) trimestre vigencia 2014, Rdo. No. 20145000028773 del 3 de abril de 2014.
- Publicados en la página Web de la Superintendencia de Puertos y Transporte.
SEGUNDO TRIMESTRE: "Informe de gestión prestación del servicio Grupo de Atención al Ciudadano, correspondientes a los meses de abril, mayo y junio del 2014;  Rdos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TERCER TRIMESTRE: Informe de gestión prestación del servicio Grupo de Atención al Ciudadano, correspondientes a los meses de enero hasta septiembre de la vigencia de 2014;  Rdos.  20145000026293; 20145000013303;  20145000029163; 20145000041023; 20145000050343; 20145000057023; 20145000070693; 20145000076303; 20145000085573.
- Informe  de gestión y análisis de prestación del servicio de atención al ciudadano  Tercer (3°) Trimestre Rdo. 20145000085593 de 2014. - Informe de gestión y análisis de prestación del servicio de atención al ciudadano Primer (1°) Semestre Rdo. 20145000057033 del 4 de julio de 2014,_ Informe de Gestión del cuatrienio para el Despacho del Secretario Rdo. de correo electrónico del 25 de Junio de 2014 a Secretaría General; Informe de Gestión de la prestación del servicio de ATC 1º semestre 2014 Rdo. 20145000061443 del 15 de julio de 2014;  Informe de Gestión de 1º.Semestre 2014 con radicado 20145000070043 del 13 de Agosto de 2014 a la Oficina Asesora de Planeacion; Informe final de Gestión del Señor Superintendente y rendición de cuentas de la entidad  Rdo. 20145000079353 del 15 de sep. de 2014.
- Publicados en la página Web de la Superintendencia de Puertos y Transporte.
</v>
          </cell>
          <cell r="X66">
            <v>1.2500000000000001E-2</v>
          </cell>
          <cell r="Y66">
            <v>1.2500000000000001E-2</v>
          </cell>
          <cell r="Z66">
            <v>1.2500000000000001E-2</v>
          </cell>
          <cell r="AA66">
            <v>0</v>
          </cell>
        </row>
        <row r="68">
          <cell r="V68" t="str">
            <v>SEGUNDO TRIMESTRE: Se proyecto resolución por medio de la cual, se conforma un equipo de trabajo para llevar a cabo el rediseño institucional de la Superintendencia de Puertos y Transporte</v>
          </cell>
          <cell r="X68" t="str">
            <v>N/A</v>
          </cell>
          <cell r="Y68">
            <v>1.4999999999999999E-2</v>
          </cell>
          <cell r="Z68" t="str">
            <v>N/A</v>
          </cell>
          <cell r="AA68" t="str">
            <v>N/A</v>
          </cell>
        </row>
        <row r="69">
          <cell r="V69" t="str">
            <v>Estudio técnico.</v>
          </cell>
          <cell r="X69">
            <v>0</v>
          </cell>
          <cell r="Y69" t="str">
            <v>N/A</v>
          </cell>
          <cell r="Z69">
            <v>0</v>
          </cell>
          <cell r="AA69" t="str">
            <v>N/A</v>
          </cell>
        </row>
        <row r="70">
          <cell r="V70" t="str">
            <v>Concepto DAFP.</v>
          </cell>
          <cell r="X70" t="str">
            <v>N/A</v>
          </cell>
          <cell r="Y70" t="str">
            <v>N/A</v>
          </cell>
          <cell r="Z70" t="str">
            <v>N/A</v>
          </cell>
          <cell r="AA70">
            <v>0</v>
          </cell>
        </row>
        <row r="71">
          <cell r="V71" t="str">
            <v>Documento de decretos.</v>
          </cell>
          <cell r="X71" t="str">
            <v>N/A</v>
          </cell>
          <cell r="Y71" t="str">
            <v>N/A</v>
          </cell>
          <cell r="Z71" t="str">
            <v>N/A</v>
          </cell>
          <cell r="AA71">
            <v>0</v>
          </cell>
        </row>
        <row r="72">
          <cell r="V72" t="str">
            <v>SEGUNDO TRIMESTRES: Mediante correo electrónico de fecha julio 28 de 2014, el Ing. Javier Cabrales presento informe de gestión del Grupo de Informática y Sistemas.</v>
          </cell>
          <cell r="X72" t="str">
            <v>N/A</v>
          </cell>
          <cell r="Y72">
            <v>2.5000000000000001E-2</v>
          </cell>
          <cell r="Z72" t="str">
            <v>N/A</v>
          </cell>
        </row>
        <row r="73">
          <cell r="V73" t="str">
            <v>PRIMER TRIMESTRE:  Manifestó verbalmente el Inf. Javier Cabrales que la la fecha no se ha adquirio nuevos equipos.</v>
          </cell>
          <cell r="X73" t="str">
            <v>N/A</v>
          </cell>
          <cell r="Y73">
            <v>1.4999999999999999E-2</v>
          </cell>
          <cell r="Z73" t="str">
            <v>N/A</v>
          </cell>
        </row>
        <row r="74">
          <cell r="V74" t="str">
            <v>SEGUNDO TRIMESTRES: Mediante correo electrónico de fecha julio 28 de 2014, el contratista Edgar Orlando Ayala presento informe de GESTION DE LAS POLITICAS DE SEGURIDAD INFORMATICA DE ENERO A JULIO DE 2014</v>
          </cell>
          <cell r="X74" t="str">
            <v>N/A</v>
          </cell>
          <cell r="Y74">
            <v>2.5000000000000001E-2</v>
          </cell>
          <cell r="Z74" t="str">
            <v>N/A</v>
          </cell>
        </row>
        <row r="75">
          <cell r="V75" t="str">
            <v>PRIMER TRIMESTRE: Informe soporte técnico infraestructura tecnológica del I Trim, presentado por el Ing. Javier Cabrales, el cual resposa en la carpeta Plan de Acción 2014 de la Oficina Asesora de Planeación.
SEGUNDO TRIMESTRE: Mediante dos (2) correos electrónicos recibidos el 28 de julio/14, los Ing. Javier Cabrales y Edgar Ayala, remitieron sus respectivos informes de soporte técnico a la infraestructura tecnológica.</v>
          </cell>
          <cell r="X75">
            <v>7.4999999999999997E-3</v>
          </cell>
          <cell r="Y75">
            <v>7.4999999999999997E-3</v>
          </cell>
          <cell r="Z75">
            <v>0</v>
          </cell>
          <cell r="AA75">
            <v>0</v>
          </cell>
        </row>
        <row r="76">
          <cell r="V76" t="str">
            <v xml:space="preserve">PRIMER TRIMESTRE:
* El Informe Consolidado año 2013, el cual se elabora todos los años en el primer trimestre del año siguiente, para el caso el Informe Consolidado año 2013, se elaboró en Febrero de 2014 y se encuentra publicado en la pagina web.
* El Informe Consolidado del mes de Enero y Febrero de 2014 se encuentran publicados en la página web.
SEGUNDO TRIMESTRE: 
Mediante correo electrónico la funcionaria Adirana Oyola manifesto que se elaboraron y  publicaron los Informes consolidados de los meses de Marzo,  Abril y Mayo 2014.
El Informe Consolidado correspondiente al mes de Junio 2014, se encuentra en revisión por parte de la Delegada de Puertos, una vez respondan, se harán los ajustes sugeridos y se solicitará su publicación. 
TERCER TRIMESTRE: En correo electrónico la funcionaria Adriana Oyola manifesto lo siguiente: Para el tercer trimestre de 2014 se tiene lo siguiente :
Publicados   Informe consolidado mes Julio 2014 y acumulado 
                        Informe consolidado mes Agosto  2014 y acumulado 
En elaboración Informe consolidado mes Septiembre 2014 y acumulado 
</v>
          </cell>
          <cell r="X76">
            <v>7.4999999999999997E-3</v>
          </cell>
          <cell r="Y76">
            <v>7.4999999999999997E-3</v>
          </cell>
          <cell r="Z76">
            <v>7.4999999999999997E-3</v>
          </cell>
          <cell r="AA76">
            <v>0</v>
          </cell>
        </row>
        <row r="77">
          <cell r="V77" t="str">
            <v>PRIMER TRIMESTRE: Acta de Comité Institucional de Desarrollo Administrativo de fecha 20/01/2014, punto 4.3 - exposición Decretos PGD
SEGUNDO TRIMESTRE: 
Elaboración de lineamientos para la construcción de los instrumentos archivísticos que deben ser implementados por los vigilados
TERCER TRIMESTRE: Con memorando 20143000083903 de fecha 30/09/2014 la Oficina Jurídica le dá el aval al proyecto de resolución presentado, para su aprobación por el Comité Institucional de Desarrollo Administrativo.</v>
          </cell>
          <cell r="X77">
            <v>1.2E-2</v>
          </cell>
          <cell r="Y77">
            <v>1.7999999999999999E-2</v>
          </cell>
          <cell r="Z77">
            <v>1.7999999999999999E-2</v>
          </cell>
          <cell r="AA77">
            <v>0</v>
          </cell>
        </row>
        <row r="80">
          <cell r="V80" t="str">
            <v>TERCER TRIMESTRE: Se realizó el ajuste a los procedimientos del proceso de gestión documental, sobre los cuales se soportan los ajustes a realizar en el manual de gestión documental.</v>
          </cell>
          <cell r="X80">
            <v>0</v>
          </cell>
          <cell r="Y80" t="str">
            <v>N/A</v>
          </cell>
          <cell r="Z80">
            <v>0.02</v>
          </cell>
          <cell r="AA80">
            <v>0</v>
          </cell>
        </row>
        <row r="81">
          <cell r="V81" t="str">
            <v>SEGUNDO TRIMESTRE: Se estableció contacto el 4 de junio de 2014, con la Supersolidaria solicitando apoyo Interinstitucional para conocer el procedimiento que actualmente se está aplicando en dicha entidad.
TERCER TRIMESTRE; Elaboración del proyecto de Circular, para aprobación del Comité Institucional de Desarrollo Administrativo</v>
          </cell>
          <cell r="X81" t="str">
            <v>N/A</v>
          </cell>
          <cell r="Y81">
            <v>3.7499999999999999E-3</v>
          </cell>
          <cell r="Z81">
            <v>1.4999999999999999E-2</v>
          </cell>
          <cell r="AA81">
            <v>0</v>
          </cell>
        </row>
        <row r="82">
          <cell r="V82" t="str">
            <v xml:space="preserve">PRIMER TRIMESTRE: Cuadro de clasificación de dependencias a intervenir de acuerdo a los resultados de las visitas efectuadas durante la vigencia 2013.  Se realizo campaña de sensibilización sobre los parámetros a seguir en la organización de los archivos de gestión de 2014.
SEGUNDO TRIMESTRE: 
Acompañamiento a 3 dependencias.
TERCER TRIMESTRE: Acompañamiento y asesoría de los Grupos de Vigilancia e Inspección de la Delegada de Concesiones, Investigaciones y Control de la Delegada de Tránsito y Control Interno Disciplinario.
</v>
          </cell>
          <cell r="X82">
            <v>4.0000000000000001E-3</v>
          </cell>
          <cell r="Y82">
            <v>1.2E-2</v>
          </cell>
        </row>
        <row r="89">
          <cell r="V89" t="str">
            <v xml:space="preserve">PRIMER TRIMESTRE
Reporte de Operaciones Presupuestales a Enero 31 de 2014
Fuente  Reporte SIIF.
Durante el referido mes se procedió a la expedición de 345 CDP con el siguiente estado al cierre del mes: 335 CDP comprometidos, 5 CDP generados, y 5 CDP anulados.
Así mismo se procedió a la expedición de 396 Registros Presupuestales  con el siguiente estado al cierre del mes: 366 RP con obligación, 28 RP generados, y 2 RP anulados. 
Reporte de Operaciones 
Presupuestales a Febrero 28 de 2014
Fuente  Reporte SIIF.
Durante el referido mes se procedió a la expedición de 16 CDP con el siguiente estado al cierre del mes: 9 CDP comprometidos, 6 CDP generados, 1 CDP anulado.
Así mismo se procedió a la expedición de 157 Registros Presupuestales con el siguiente estado al cierre del mes: 148 RP con obligación, 5 RP generados, y 4 RP anulados.
Reporte de Operaciones Presupuestales a Marzo 31 de 2014
Fuente  Reporte SIIF.
Durante el referido mes se procedió a la expedición de 34 CDP con el siguiente estado al cierre del mes: 31 CDP comprometidos, 2 CDP generados, 1 CDP anulado.
Así mismo se procedió a la expedición de 173 Registros Presupuestales con el siguiente estado al cierre del mes: 143 RP con obligación, 24 RP generados, y 6 RP anulados.
SEGUNDO TRIM
"Reporte de Operaciones Presupuestales a 30 de abril de 2014
Durante el referido mes se procedió a la expedición de 16 CDP con el siguiente estado al cierre del mes: 15 CDP comprometidos, 1 CDP generados, y 0 CDP anulados.
Así mismo se procedió a la expedición de 186 Registros Presupuestales con el siguiente estado al cierre del mes: 384 RP con obligación, 2 RP generados, y 0 RP anulados. 
Fuente Reporte SIIF. - Jairo Ramírez
Reporte de Operaciones Presupuestales a 31 de mayo de 2014
Durante el referido mes se procedió a la expedición de 20 CDP con el siguiente estado al cierre del mes: 13 CDP comprometidos, 6 CDP generados, 1 CDP anulado.
Así mismo se procedió a la expedición de 205 Registros Presupuestales con el siguiente estado al cierre del mes: 199 RP con obligación, 5 RP generados, y 1 RP anulados.
Fuente Reporte SIIF. - Jairo Ramirez
Reporte de Operaciones Presupuestales a 30 de Junio de 2014
Durante el referido mes se procedió a la expedición de 20 CDP con el siguiente estado al cierre del mes: 11 CDP comprometidos, 6 CDP generados, 3 CDP anulado.
Así mismo se procedió a la expedición de 174 Registros Presupuestales con el siguiente estado al cierre del mes: 146 RP con obligación, 20 RP generados, y 8 RP anulados.
Fuente Reporte SIIF. - Jairo Ramírez."
TERCER TRIMESTRE: "Reporte de Operaciones Presupuestales a 31 de julio de 2014
Durante el referido mes se procedió a la expedición de 88 CDP de gasto con el siguiente estado al cierre del mes: 73 CDP comprometidos, 7 CDP generados, y 8 CDP anulados.
Así mismo se procedió a la expedición de 222 Registros Presupuestales con el siguiente estado al cierre del mes: 203 RP con obligación, 14 RP generados y 5 RP anulados. 
Fuente Reporte SIIF. – Luis Felipe Bateman
Reporte de Operaciones Presupuestales a 31 de agosto de 2014.
Durante el referido mes se procedió a la expedición de 221 CDP (219 CDP de gasto y dos de modificación). .con el siguiente estado al cierre del mes:  202 CDP comprometidos, 9 CDP generados, 9 CDP anulado y 1 aprobado
Así mismo se procedió a la expedición de 257 Registros Presupuestales con el siguiente estado al cierre del mes: 191 RP con obligación, 63 RP generados y 3 RP anulados.
Fuente Reporte SIIF. - Luis Felipe Bateman
Reporte de Operaciones Presupuestales a 30 de septiembre de 2014
Durante el referido mes se procedió a la expedición de 57 CDP (2 CDP de modificación y 55 CDP de Gasto) con el siguiente estado al cierre del mes;  11 CDP comprometidos, 6 CDP generados, 3 CDP anulado.
Así mismo se procedió a la expedición de 273 Registros Presupuestales con el siguiente estado al cierre del mes: 150 RP con obligación, 120 RP generados y 3 RP anulados.
Fuente Reporte SIIF. - Luis Felipe Bateman.
"
</v>
          </cell>
        </row>
        <row r="90">
          <cell r="X90">
            <v>2.0000000000000004E-2</v>
          </cell>
          <cell r="Y90">
            <v>0.03</v>
          </cell>
          <cell r="Z90">
            <v>0.03</v>
          </cell>
          <cell r="AA90">
            <v>0</v>
          </cell>
        </row>
        <row r="91">
          <cell r="V91" t="str">
            <v xml:space="preserve">PRIMER TRIMESTRE: Informe de Ejecucion presupuestal a enero 31 de 2014 remitido mediante memorando N° 201454000009373 del 05 de febrero de 2014
Informe de Ejecucion presupuestal a febrero 28 de 2014 remitido mediante memorando N° 201454000017783 del 03 demarzo de 2014
Informe de Ejecucion presupuestal a marzo 31 de 2014 remitido mediante memorando N° 201454000029243 del 04 de abril de 2014
SEGUNDO TRIMESTRE: 
Informe de Ejecución presupuestal a 30 de abril de 2014 remitido mediante memorando N° 20145400036773 del 05 de mayo de 2014.
Informe de Ejecución presupuestal a 31 de mayo de 2014 remitido mediante memorando N° 20145400050713 del 11 de junio de 2014
Informe de Ejecución presupuestal a 30 de Junio de 2014 remitido mediante memorando N° 20145400057513 del 07 de julio de 2014.
TERCER TRIMESTRE: "Informe de Ejecución presupuestal a 31 de julio de 2014 remitido mediante memorando N° 20145400067383 del 04 de agosto  de 2014.
Informe de Ejecución presupuestal a 29 de agosto de 2014 remitido a Secretaria General mediante comunicación electrónica fechada el 29 de agosto de 2014 06:08 p.m.
Informe de Ejecución presupuestal a 30 de septiembre de 2014 remitido mediante memorando N° 20145400086463  del 06  de septiembre de 2014".
</v>
          </cell>
          <cell r="X91">
            <v>2.5000000000000001E-2</v>
          </cell>
          <cell r="Y91">
            <v>2.5000000000000001E-2</v>
          </cell>
          <cell r="Z91">
            <v>2.5000000000000001E-2</v>
          </cell>
          <cell r="AA91">
            <v>0</v>
          </cell>
        </row>
        <row r="93">
          <cell r="V93" t="str">
            <v xml:space="preserve">PRIMER TRIMESTRE:
Reporte de  Formato Unico de Distribucion de PAC para la vigencia de 2014. Remision de informacion al Grupo de Cupo PAC Ministerio de Hacienda y Credito Publico.
Reporte de saldos de  PAC  detallados a enero de 2014. Fuente  Reporte SIIF.
Reporte de saldos de  PAC  detallados a febrero de 2014. Fuente  Reporte SIIF.
Reporte de saldos de  PAC detallados a marzo de 2014. Fuente  Reporte SIIF.
SEGUNDO TRIMESTRE:
"Solicitud PAC mes de abril de 2014. Remisión de información al Grupo de Cupo PAC Ministerio de Hacienda y Crédito Público.
Reporte de saldos de PAC  detallados a 30 de abril de 2014. 
Fuente  Reporte SIIF. - Edelmira Franco
Solicitud PAC mes de mayo de 2014, reporte solicitudes de modificaciones de PAC a 05 de mayo de 2014. Remisión de información al Grupo de Cupo PAC Ministerio de Hacienda y Crédito Público.
Reporte de saldos de PAC  detallados a 31 de mayo de 2014. 
Fuente Reporte SIIF -Edelmira Franco
Solicitud PAC mes de junio de 2014, remisión de información al Grupo de Cupo PAC Ministerio de Hacienda y Crédito Público.
Reporte de saldos de PAC detallados a junio 30 de 2014.
Fuente  Reporte SIIF.  -Edelmira Franco"
TERCER TRIMESTRE: Solicitud PAC mes de julio de 2014. Remisión de información al Grupo de Cupo PAC Ministerio de Hacienda y Crédito Público.
Reporte de saldos de PAC detallados a 31 de julio de  2014. 
Fuente  Reporte SIIF. - 
Solicitud PAC mes de agosto de 2014, Remisión de información al Grupo de Cupo PAC Ministerio de Hacienda y Crédito Público.
Reporte de saldos de PAC detallados a 31 de agosto de 2014. 
Fuente Reporte SIIF -
Solicitud PAC mes de septiembre de 2014, remisión de información al Grupo de Cupo PAC Ministerio de Hacienda y Crédito Público.
Reporte de saldos de PAC detallados a septiembre 30 de 2014.
Fuente  Reporte SIIF.  </v>
          </cell>
          <cell r="X93">
            <v>3.7499999999999999E-2</v>
          </cell>
          <cell r="Y93">
            <v>3.7499999999999999E-2</v>
          </cell>
          <cell r="Z93">
            <v>3.7499999999999999E-2</v>
          </cell>
          <cell r="AA93">
            <v>0</v>
          </cell>
        </row>
        <row r="95">
          <cell r="V95" t="str">
            <v xml:space="preserve">PRIMER TRIMESTRE:
Reporte de saldos cupo PAC saldos detallado a enero de 2014. Fuente  Reporte SIIF.
Reporte de saldos cupo PAC saldos detallado a febrero de 2014. Fuente  Reporte SIIF.
Reporte de saldos cupo PAC saldos detallado a marzo de 2014. Fuente  Reporte SIIF.
SEGUNDO TRIMESTRE:
"Reporte de saldos cupo PAC saldos detallado a 30 de abril de 2014.
Fuente Reporte SIIF. -Edelmira Franco
Reporte de saldos cupo PAC saldos detallado a 31 de mayo de 2014.
Fuente Reporte SIIF. -Edelmira Franco
Reporte de saldos cupo PAC  saldos detallado a junio 30 de 2014.
Fuente Reporte SIIF.  -Edelmira Franco"
TERCER TRIMESTRE: Reporte de saldos cupo PAC saldos detallado a 31 de julio de 2014.
Fuente Reporte SIIF. 
Reporte de saldos cupo PAC saldos detallado a 31 de agosto de 2014.
Fuente Reporte SIIF. 
Reporte de saldos cupo PAC saldos detallado a septiembre  30 de 2014.
Fuente Reporte SIIF.
</v>
          </cell>
          <cell r="X95">
            <v>3.7499999999999999E-2</v>
          </cell>
          <cell r="Y95">
            <v>3.7499999999999999E-2</v>
          </cell>
          <cell r="Z95">
            <v>3.7499999999999999E-2</v>
          </cell>
          <cell r="AA95">
            <v>0</v>
          </cell>
        </row>
        <row r="97">
          <cell r="V97" t="str">
            <v>TERCER TRIMESTRE: mediante correo electrónico el Ing. Javier cabrales envia el Informe de  Entrega final
o Levantamiento de requerimientos, análisis, Diseño del sistema y Casos de Uso.
o Modelo de Datos
o Prototipos del sistema.
o Código Fuente del sistema.
V 2.0
2014-07-21</v>
          </cell>
          <cell r="X97" t="str">
            <v>N/A</v>
          </cell>
          <cell r="Y97" t="str">
            <v>N/A</v>
          </cell>
          <cell r="Z97">
            <v>0.05</v>
          </cell>
          <cell r="AA97" t="str">
            <v>N/A</v>
          </cell>
        </row>
        <row r="98">
          <cell r="V98" t="str">
            <v>SEGUNDO TRIMESTRE:  Mediante correo electrónico de julio 25 de 2014 de la contratista Elena Sosa se recibió el Avance de la actividad “Registro de proyectos nuevos en el DNP”  del Plan de Acción  con corte al II Trimestre de 2014</v>
          </cell>
          <cell r="X98" t="str">
            <v>N/A</v>
          </cell>
          <cell r="Y98">
            <v>0.05</v>
          </cell>
          <cell r="Z98" t="str">
            <v>N/A</v>
          </cell>
          <cell r="AA98" t="str">
            <v>N/A</v>
          </cell>
        </row>
        <row r="99">
          <cell r="V99" t="str">
            <v>Mediante correo eletrónico, la Asesora Anny Sampayo remitio el Cuadro de Necesidades para la vigencia 2014</v>
          </cell>
          <cell r="X99">
            <v>0.1</v>
          </cell>
          <cell r="Y99" t="str">
            <v>N/A</v>
          </cell>
          <cell r="Z99" t="str">
            <v>N/A</v>
          </cell>
          <cell r="AA99" t="str">
            <v>N/A</v>
          </cell>
        </row>
        <row r="100">
          <cell r="V100" t="str">
            <v>Mediante correo electrónico, la Asesora Anny Sampayo manifesto que el plan de compras se envió a publicar y que el envío definitivo lo hace Secretaria General. La evidencia es el publicado en la pág. web.</v>
          </cell>
          <cell r="X100">
            <v>0.1</v>
          </cell>
          <cell r="Y100" t="str">
            <v>N/A</v>
          </cell>
          <cell r="Z100" t="str">
            <v>N/A</v>
          </cell>
          <cell r="AA100" t="str">
            <v>N/A</v>
          </cell>
        </row>
        <row r="101">
          <cell r="V101" t="str">
            <v>Mediante correo electrónico de mayo 12 de 2014, la Asesora Anny Sampayo manifesto que el seguimiento al plan de compras se está haciendo.
TERCER TRIMESTRE: Mediante correo electrónico de octubre 29 de 2014, la Asesora d Planeación Anny Sampayo remitió copia de los 3 informes trimestrales.</v>
          </cell>
          <cell r="X101">
            <v>0</v>
          </cell>
          <cell r="Y101">
            <v>0</v>
          </cell>
        </row>
        <row r="102">
          <cell r="V102" t="str">
            <v>TERCER TRIMESTRE: Mediante correo electrónico de octubre 29 de 2014, la Asesora d Planeación Anny Sampayo remitió copia de los 3 informes trimestrales.</v>
          </cell>
          <cell r="X102" t="str">
            <v>N/A</v>
          </cell>
          <cell r="Y102">
            <v>0</v>
          </cell>
          <cell r="Z102">
            <v>0.05</v>
          </cell>
          <cell r="AA102" t="str">
            <v>N/A</v>
          </cell>
        </row>
      </sheetData>
      <sheetData sheetId="3">
        <row r="10">
          <cell r="V10" t="str">
            <v xml:space="preserve">Primer Trimestre: se recibieron tres solicitudes de  acompañamientos, las cuales fueron priorizados y ejecutados:
1. Acompañamiento solicitado el día 28 de febrero por la Oficina Asesora Jurídica a Títulos Judiciales en custodia de la Entidad (Grupo Persuasivo y Jurisdicción Coactiva). Informe de arqueo entregado el 05 de marzo mediante radicado 20142000019703.
2. Arqueo de caja menor de servicios generales el día 11 de marzo, informe entregado el 17 de marzo a través del radicado 20142000022993.
3. Informe de seguimiento al aplicativo Sigep (subsistemas organización institucional y recursos humanos), entregado por correo electrónico del 12 de marzo al Coordinador del Grupo de Talento Humano.
Segundo Trimestre: 
1.Informe de seguimiento al procedimiento de Inspección Documental y/o In Situ, V2 del proceso Vigilancia e Inspección de la Superintendencia Delegada de Tránsito y Transporte Terrestre Automotor, para verificar su aplicación en los operativos de presencia institucional en el terminal de transporte de la ciudad de Popayán. Informe remitido por correo electrónico al Delegado encargado el 19 de mayo de 2014 y de forma física el día 22.
2. Informe de seguimiento y acompañamiento a la verificación física de títulos judiciales en custodia del Grupo de Cobro Persuasivo y Jurisdicción Coactiva. Informe remitido con radicado a la Jefe de la Oficina Asesora Jurídica 20142000035203 del 29 de abril de 2014.
Tercer  Trimestre: 
1. Acompañamiento del Equipo Operativo del Sistema Integrado de Gestión Institucional en los lineamientos metodológicos definidos por el DAFP para la actualización del MECI 2014. Presentación del 10 de septiembre de 2014. 
2. Seguimiento a través del memorando 20142000080483 del 18 de septiembre de 2014 a la actualización de procesos judiciales por parte de la Oficina Asesora Jurídica, de conformidad con las inconsistencias presentadas por la Agencia Nacional de Defensa Jurídica del Estado sobre la situación real de algunos procesos judiciales mediante correo electrónico del 16 de septiembre de 2014.
3. Seguimiento sobre la implementación de las Políticas de Desarrollo Administrativo a través del Formulario Único de Reporte de Avance de la Gestión FURAG (Circular Externa 100-08-2014 expedida por el DAFP), a través de correo electrónico frankguzman@supertransporte el día 23 de septiembre de 2014.
4. Observaciones y sugerencias al proyecto de resolución que refiere al Reglamento del Comité de Conciliación de SPT. Efectuado a través de correo electrónico del 08 de septiembre de 2014 </v>
          </cell>
        </row>
        <row r="11">
          <cell r="X11">
            <v>5.0000000000000001E-3</v>
          </cell>
          <cell r="Y11">
            <v>5.0000000000000001E-3</v>
          </cell>
          <cell r="Z11">
            <v>5.0000000000000001E-3</v>
          </cell>
          <cell r="AA11">
            <v>0</v>
          </cell>
        </row>
        <row r="12">
          <cell r="V12" t="str">
            <v>Primer Trimestre: Informe de Austeridad y Eficiencia en el Gasto Público, correspondiente al cuarto trimestre de la vigencia 2013, dirigido al señor Superintendente de Puertos y Transporte, mediante comunicación 20142000004343 del 21 enero de 2014.
También se realizaron los reportes mensuales para Enero y Febrero de 2014, remitidos vía correo electrónico a la Secretaría General.
Segundo Trimestre:  Informe de Austeridad y Eficiencia en el Gasto Público, correspondiente al primer trimestre de la vigencia 2014, dirigido al señor Superintendente de Puertos y Transporte, mediante comunicación 20142000033463 del 23 abril de 2014.
También se realizaron los reportes mensuales para abril, mayo y junio de 2014, remitidos vía correo electrónico a la Secretaría General.</v>
          </cell>
          <cell r="X12">
            <v>1.2500000000000001E-2</v>
          </cell>
          <cell r="Y12">
            <v>1.2500000000000001E-2</v>
          </cell>
          <cell r="Z12">
            <v>1.2500000000000001E-2</v>
          </cell>
          <cell r="AA12">
            <v>0</v>
          </cell>
        </row>
        <row r="13">
          <cell r="V13" t="str">
            <v>En cumplimiento del Artículo 39 de la Ley 909 de 2004 y de la Circular 04 de 2005 del Departamento Administrativo de la Función Pública, se elaboró y presentó el Informe de Evaluación de Dependencias para la vigencia 2013, al señor Superintendente de Puertos y Transporte mediante comunicación 20142000020003 del 07 marzo de 2014</v>
          </cell>
          <cell r="X13">
            <v>0.05</v>
          </cell>
          <cell r="Y13" t="str">
            <v>N/A</v>
          </cell>
          <cell r="Z13" t="str">
            <v>N/A</v>
          </cell>
          <cell r="AA13" t="str">
            <v>N/A</v>
          </cell>
        </row>
        <row r="14">
          <cell r="V14" t="str">
            <v>En cumplimiento del artículo 76 de La Ley 1474 de, se elaboró y presentó el informe de Seguimiento Sugerencias, Quejas y Reclamos Vigencia 2013 (primer y segundo semestre). Fue remitido mediante comunicación 201120142000017373 del 28 febrero de 2014 al despacho del señor Superintendente de Puertos y Transporte.</v>
          </cell>
          <cell r="X14">
            <v>0.05</v>
          </cell>
          <cell r="Y14" t="str">
            <v>N/A</v>
          </cell>
          <cell r="Z14" t="str">
            <v>N/A</v>
          </cell>
          <cell r="AA14" t="str">
            <v>N/A</v>
          </cell>
        </row>
        <row r="15">
          <cell r="V15" t="str">
            <v>Segundo Trimestre:
1.- se realizó la verificación e inspección física  de bienes (muebles y enseres) de propiedad de SPT  a dar de baja por medio de la destrucción, como consta en el Acta de Inservibilidad 001 del 22 de mayo de 2014.
2.- se realizó la verificación e inspección física  de bienes (muebles y enseres) de propiedad de SPT  a dar de baja por medio del proceso de donación, como consta en el Acta de Inservibilidad 002 del 22 de mayo de 2014.
Segundo Trimestre:
1.- se realizó la verificación e inspección física  de bienes (muebles y enseres) de propiedad de SPT  a dar de baja por medio de la destrucción, como consta en el Acta de Inservibilidad 001 del 22 de mayo de 2014.
2.- se realizó la verificación e inspección física  de bienes (muebles y enseres) de propiedad de SPT  a dar de baja por medio del proceso de donación, como consta en el Acta de Inservibilidad 002 del 22 de mayo de 2014.</v>
          </cell>
          <cell r="X15" t="str">
            <v>N/A</v>
          </cell>
          <cell r="Y15">
            <v>1.4999999999999999E-2</v>
          </cell>
          <cell r="Z15" t="str">
            <v>N/A</v>
          </cell>
          <cell r="AA15">
            <v>0</v>
          </cell>
        </row>
        <row r="16">
          <cell r="V16" t="str">
            <v>Primer Trimestre: Asistencia a seminario taller de actualización en la gestión efectiva del control interno Módulo Guía de Auditoría para las Entidades Públicas; los días 13, 14 y 15 de marzo.
Primer borrador Programa Auditoría Integral 2014 ajustado a la nueva metodología expedida por el DAFP.
Segundo Trimestre: presentación y aprobación Plan de Auditoría Integral Interna - vigencia 2014 por el Comité Institucional de Desarrollo Administrativo el día 22 de mayo de 2014.
Inicio de auditorías: 
* Tasa de vigilancia, acta del 28 de mayo.
* Vigilancia e Inspección  y Control de la Delegada de Puertos, acta del 26 de mayo.
* Gestión Documental, acta del 04 junio.
* Procedimiento Notificaciones, acta del 01 julio.
* Gestión Jurídica, acta del 28 de mayo.
* Gestión Financiera, acta del 28 de mayo.
* Direccionamiento Estratégico, acta del 05 de junio.
* PQR Delegada de Puertos, acta del 13 de junio.
* PQR Delegada de Concesiones e Infraestructura, acta del 27 de mayo.
Tercer Trimestre:
* 15 ejercicios de auditorías aperturadas.
*  6 informes preliminares.
* 3 informes definitivos.
* 2 planes de mejoramiento formulados.</v>
          </cell>
          <cell r="X16">
            <v>1.4999999999999999E-2</v>
          </cell>
          <cell r="Y16">
            <v>1.4999999999999999E-2</v>
          </cell>
          <cell r="Z16">
            <v>0.06</v>
          </cell>
          <cell r="AA16">
            <v>0</v>
          </cell>
        </row>
        <row r="17">
          <cell r="V17" t="str">
            <v>En cumplimiento de la Resolución Orgánica 6289 de 2011 de la Contraloría General de la República, la Oficina de Control Interno presentó el reporte de avance del plan de mejoramiento suscrito con el ente de control, con corte a 31 de Diciembre de 2013. Se obtuvo el certificado Sireci del 22 enero de 2014, consecutivo 35662013-12-31, remitido al  señor Superintendente de Puertos y Transporte.
Tercer Trimestre: En cumplimiento de la Resolución Orgánica 6289 de 2011 de la Contraloría General de la República, la Oficina de Control Interno presentó el reporte de avance del plan de mejoramiento suscrito con el ente de control, con corte a 30 de junio de 2014. Se obtuvo el acuse de aceptación de la rendición por el aplicativo SIRECI el 14 julio de 2014, consecutivo 35662014-06-30, remitido al  señor Superintendente de Puertos y Transporte.</v>
          </cell>
          <cell r="X17">
            <v>0.05</v>
          </cell>
          <cell r="Y17" t="str">
            <v>N/A</v>
          </cell>
          <cell r="Z17">
            <v>0.05</v>
          </cell>
          <cell r="AA17" t="str">
            <v>N/A</v>
          </cell>
        </row>
        <row r="18">
          <cell r="V18" t="str">
            <v>Primer Trimestre: Mediante comunicación 20142000030911 del 31 enero de 2014, se remitió a la Agencia Nacional de Defensa Jurídica del Estado, la certificación sobre el resultado de la verificación de la información en Litigob, Segundo semestre 2013.
El informe fue presentado a la Oficina Jurídica (memorando 20142000009113 del 05 febrero de 2014) y al señor Superintendente de Puertos y Transporte (memorando 20142000020083 del 07 marzo de 2014).
Tercer Trimestre: Mediante comunicación 20142000354411 del 30 julio de 2014 y correo electrónico carolina.azuero@defensajurídica.gov.co del 30 de julio de 2014, se remitió a la Agencia Nacional de Defensa Jurídica del Estado, la certificación sobre el resultado de la verificación de la información en Litigob, Primer Semestre 2014.
El informe fue presentado, además, a la Oficina Asesora Jurídica  a través del memorando 20142000066123 del 30 julio de 2014. Se encuentra publicado en la página Web, link La Entidad, Control Interno, Informes de Control Interno, 2014.</v>
          </cell>
          <cell r="X18">
            <v>2.5000000000000001E-2</v>
          </cell>
          <cell r="Y18" t="str">
            <v>N/A</v>
          </cell>
          <cell r="Z18">
            <v>2.5000000000000001E-2</v>
          </cell>
          <cell r="AA18" t="str">
            <v>N/A</v>
          </cell>
        </row>
        <row r="19">
          <cell r="V19" t="str">
            <v xml:space="preserve">
En cumplimiento de las resoluciones 248 de julio de 2007 y 357 de julio de 2008 de la Contaduría General de la Nación se llevó a cabo el diligenciamiento, evaluación y envío mediante el sistema CHIP del formulario CGN2007_CONTROL_INTERNO_CONTABLE de la Contaduría General de la Nación, correspondiente a la evaluación de Control Interno Contable implementado en la Superintendencia de Puertos y Transporte con corte a 31 de diciembre de 2013. El informe correspondiente fue presentado al señor Superintendente de Puertos y Transporte mediante comunicación 20142000019883 del 06 marzo de 2014.</v>
          </cell>
          <cell r="X19">
            <v>0.05</v>
          </cell>
          <cell r="Y19" t="str">
            <v>N/A</v>
          </cell>
          <cell r="Z19" t="str">
            <v>N/A</v>
          </cell>
          <cell r="AA19" t="str">
            <v>N/A</v>
          </cell>
        </row>
        <row r="20">
          <cell r="V20" t="str">
            <v>Constancia del 07 marzo de 2014 de verificación, recomendaciones, seguimiento y resultados sobre el cumplimiento de las normas en materia de derecho de autor sobre software 2013, según Circular 17 de 2011 de la Dirección Nacional de Derecho de Autor. Reporte remitido al señor Superintendente de Puertos y Transporte, mediante correo institucional el día 18/03/2014.</v>
          </cell>
          <cell r="X20">
            <v>0.05</v>
          </cell>
          <cell r="Y20" t="str">
            <v>N/A</v>
          </cell>
          <cell r="Z20" t="str">
            <v>N/A</v>
          </cell>
          <cell r="AA20" t="str">
            <v>N/A</v>
          </cell>
        </row>
        <row r="21">
          <cell r="V21" t="str">
            <v>Primer Trimestre: Preparación del informe pormenorizado correspondiente a los meses diciembre 2013 hasta marzo 2014, el cual se publicará en la página Web de la Entidad link Control Interno en el mes de abril.
Tercer Trimestre: Preparación del informe pormenorizado correspondiente a los meses marzo a julio de 2014, el cual se encuentra publicado en la página Web, link La Entidad, Control Interno, Informes de Control Interno, 2014. Informe remitido al señor Superintendente a través de correo electrónico juanduran@supertransporte.gov.co del 04 de agosto de 2014.</v>
          </cell>
          <cell r="X21">
            <v>1.6500000000000001E-2</v>
          </cell>
          <cell r="Y21" t="str">
            <v>N/A</v>
          </cell>
          <cell r="Z21">
            <v>1.6500000000000001E-2</v>
          </cell>
          <cell r="AA21">
            <v>0</v>
          </cell>
        </row>
        <row r="22">
          <cell r="V22" t="str">
            <v>Certificación de la presentación electrónica de la Encuesta MECI, así como el Informe Ejecutivo Anual de Control Interno vigencia 2013, de acuerdo a la Circular No. 100-009 de 2013 del Consejo Asesor  del Gobierno Nacional en materia  de Control Interno. Radicado Informe No. 2090 del 25 de febrero de 2014. cular 17 de 2011 de la Dirección Nacional de Derecho de Autor. Reporte remitido al señor Superintendente de Puertos y Transporte, mediante correo institucional el día 18/03/2014.</v>
          </cell>
          <cell r="X22">
            <v>0.05</v>
          </cell>
          <cell r="Y22" t="str">
            <v>N/A</v>
          </cell>
          <cell r="Z22" t="str">
            <v>N/A</v>
          </cell>
          <cell r="AA22" t="str">
            <v>N/A</v>
          </cell>
        </row>
        <row r="23">
          <cell r="V23" t="str">
            <v>Segundo Trimestre: actividad incluida en el Plan de Auditoría Integral Interna - vigencia 2014 como criterio de evaluación  para todos los procesos. En el informe de seguimiento al Plan Anticorrupción  con corte a 30 de abril se presenta el seguimiento a la actualización y seguimiento de Mapas de Riesgos a los siguientes procesos: Vigilancia e Inspección, Control, Gestión Documental, Direccionamiento Estratégico, Gestión Humana y Control interno Disciplinario y Evaluación y Control. Publicado en la página Web; link Planeación Organizacional; Políticas, planes y líneas estratégicas; Plan Anticorrupción Avance 1er Trimestre 2014.</v>
          </cell>
          <cell r="X23" t="str">
            <v>N/A</v>
          </cell>
          <cell r="Y23">
            <v>0.05</v>
          </cell>
          <cell r="Z23" t="str">
            <v>N/A</v>
          </cell>
          <cell r="AA23">
            <v>0</v>
          </cell>
        </row>
        <row r="24">
          <cell r="V24" t="str">
            <v>Segundo Trimestre:  actividad incluida en el Plan de Auditoría Integral Interna - vigencia 2014 como criterio de evaluación.
Tercer Trimestre: se adelantó la consolidación de la información de los mapas de riesgos de los procesos, para analizar de manera transversal la identificación de los riesgos en la Entidad. Se elabora y socializa la presentación en PowerPoint Reporte Consolidado de Mapas de Procesos Actualización Vigencia 2014.</v>
          </cell>
          <cell r="X24" t="str">
            <v>N/A</v>
          </cell>
          <cell r="Y24">
            <v>0.05</v>
          </cell>
          <cell r="Z24" t="str">
            <v>N/A</v>
          </cell>
          <cell r="AA24">
            <v>0</v>
          </cell>
        </row>
        <row r="25">
          <cell r="V25" t="str">
            <v>Primer Trimestre:
1.- Un Banner acerca de "Tips de Autocontrol" en los puestos de trabajo, en el mes de febrero.
2.- Un Banners promocionando las políticas del SIGI en los puestos de trabajo, en el mes de marzo.
3.- Un taller de autocontrol realizado el 20 de febrero en Compensar Av. 68, dirigido a 52 nuevos funcionarios y contratistas de la Entidad.
Segundo Trimestre: 
1.- Día Nacional del Servidor Público: se mandaron a elaborar 400 banderas de Colombia de 11 cm x 7cm, con su respectivo soporte, en el centro se imprime el logo de la Oficina de Control Interno y dice "orgullosamente Servidor Público"
2.- Banner "Promoción Valores". Remitido a Oscar David Montoya Ramírez, vía correo electrónico, el día 29 de abril de 2014.
Tercer Trimestre: 
1.- Campaña "Amigable con el Autocontrol": se mandaron a preparar 200 galletas comestibles donde cada una llevaba impreso el logo "En la Supertransporte Yo Tengo el Control" adicional a la galleta un mensaje alusivo al autocontrol. Se distribuyeron por cada dependencia de la Entidad a cada funcionario.
2.- Campaña en Banner : usa el botón de "En la Supertransporte Yo Tengo el Control". Campaña realizada en el mes de agosto.
3.- Cartelera de promoción de los "Principios del Modelo Estándar de Control Interno".</v>
          </cell>
          <cell r="X25">
            <v>7.4999999999999997E-3</v>
          </cell>
          <cell r="Y25">
            <v>7.4999999999999997E-3</v>
          </cell>
          <cell r="Z25">
            <v>7.4999999999999997E-3</v>
          </cell>
          <cell r="AA25">
            <v>0</v>
          </cell>
        </row>
        <row r="26">
          <cell r="V26" t="str">
            <v>Primer Trimestre: 
Doce (12) participaciones en el boletín virtual Supergente, en el marco de la campañas Notas de Control Interno  y en las carteleras virtuales de la Entidad.
Cierre de hallazgos CGR
Planes de mejoramiento por proceso
Autocontrol
Tips para el autocontrol
Políticas institucionales
Valores institucionales
Herramienta INTEGRA PGN
Guía de Auditoría DAFP
Link Control Interno Página Web
Fines del Estado
Segundo Trimestre:
Doce (12) participaciones en el boletín virtual Supergente, en el marco de lsa campañas Notas de Control Interno, cada viernes.
Tercer Trimestre: 
1.- Campaña "Amigable con el Autocontrol": se mandaron a preparar 200 galletas comestibles donde cada una llevaba impreso el logo "En la Supertransporte Yo Tengo el Control" adicional a la galleta un mensaje alusivo al autocontrol. Se distribuyeron por cada dependencia de la Entidad a cada funcionario.
2.- Campaña en Banner : usa el botón de "En la Supertransporte Yo Tengo el Control". Campaña realizada en el mes de agosto.
3.- Cartelera de promoción de los "Principios del Modelo Estándar de Control Interno".</v>
          </cell>
          <cell r="X26">
            <v>7.4999999999999997E-3</v>
          </cell>
          <cell r="Y26">
            <v>7.4999999999999997E-3</v>
          </cell>
          <cell r="Z26">
            <v>7.4999999999999997E-3</v>
          </cell>
          <cell r="AA26">
            <v>0</v>
          </cell>
        </row>
        <row r="27">
          <cell r="V27" t="str">
            <v xml:space="preserve">Tercer Trimestre: Revisión y ajustes de la Encuesta de Percepción del sistema de Control Interno (Administración del Riesgo). Se modifican los criterios de calificación entre 1 y 5 y se ajustan las interpretaciones de la calificación. 
</v>
          </cell>
          <cell r="X27" t="str">
            <v>N/A</v>
          </cell>
          <cell r="Y27" t="str">
            <v>N/A</v>
          </cell>
          <cell r="Z27">
            <v>0.02</v>
          </cell>
          <cell r="AA27">
            <v>0</v>
          </cell>
        </row>
        <row r="32">
          <cell r="V32" t="str">
            <v>PRIMER TRIMESTRE: Se realizaron 44 conciliaciones.
SEGUNDO TRIMESTRE: Se realizaron 54 conciliaciones informacion que se encuentra en la base de datos del Centro de Conciliacion.
TERCER TRIMESTRE: Se realizaron 46 conciliaciones informacion que se encuentra en la base de datos del Centro de Conciliacion.</v>
          </cell>
        </row>
        <row r="33">
          <cell r="X33">
            <v>2.5000000000000001E-2</v>
          </cell>
          <cell r="Y33">
            <v>2.5000000000000001E-2</v>
          </cell>
          <cell r="Z33">
            <v>2.5000000000000001E-2</v>
          </cell>
          <cell r="AA33">
            <v>0</v>
          </cell>
        </row>
        <row r="34">
          <cell r="V34" t="str">
            <v>Informe del Estudio solicitado con memorandos 20143000054933 y 20143000056443</v>
          </cell>
          <cell r="X34" t="str">
            <v>N/A</v>
          </cell>
          <cell r="Y34" t="str">
            <v>N/A</v>
          </cell>
          <cell r="Z34" t="str">
            <v>N/A</v>
          </cell>
        </row>
        <row r="35">
          <cell r="V35" t="str">
            <v>Boletin generado.</v>
          </cell>
          <cell r="X35" t="str">
            <v>N/A</v>
          </cell>
          <cell r="Y35" t="str">
            <v>N/A</v>
          </cell>
          <cell r="Z35" t="str">
            <v>N/A</v>
          </cell>
        </row>
        <row r="36">
          <cell r="V36" t="str">
            <v xml:space="preserve"> Resoluciones 7834 DE 19 DE MAYO DE 2014 PARA TUMACO S.A., 9709 DE 29 DE MAYO DE 2014 PARA LINEAS AEREAS SURAMERICANAS S.A. y 9710 DE 29 DE MAYO DE 2014 PARA COOPERATIVA DE TRANSPORTE VELOTAX</v>
          </cell>
          <cell r="X36" t="str">
            <v>N/A</v>
          </cell>
          <cell r="Y36">
            <v>0.05</v>
          </cell>
          <cell r="Z36" t="str">
            <v>N/A</v>
          </cell>
        </row>
        <row r="37">
          <cell r="V37" t="str">
            <v>PRIMER TRIMESTRE: Se dictaron 124 medidas cautelares.
SEGUNDO TRIMESTRE: Se dictaron 297 medidas cautelares. La informacion reposa en el libro de autos de la oficina de cobro coactivo.
TERCER TRIMESTRE: 24 autos qu se pueden ver en el libro de autos de la oficina de cobro coactivo</v>
          </cell>
          <cell r="X37">
            <v>8.5000000000000006E-3</v>
          </cell>
          <cell r="Y37">
            <v>1.6500000000000001E-2</v>
          </cell>
          <cell r="Z37">
            <v>7.0000000000000001E-3</v>
          </cell>
          <cell r="AA37">
            <v>0</v>
          </cell>
        </row>
        <row r="38">
          <cell r="V38" t="str">
            <v>A 30 de Junio de 2014  se han realizado 7 fichas teniendo en cuenta que no se ha hecho comité de sostenimiento contable en el segundo trimestre informacion suministrada por el Dr. David Murcia.
TERCER TRIMESTRE: No se ha llevado a cabo esta actividad por que el modelo del formato de la ficha tecnica esta en estudio para ser aprobada desde el mes de julio y no se ha vuelto a reunir el comité.</v>
          </cell>
          <cell r="X38">
            <v>0</v>
          </cell>
          <cell r="Y38">
            <v>1.4000000000000002E-3</v>
          </cell>
          <cell r="Z38">
            <v>0</v>
          </cell>
        </row>
        <row r="39">
          <cell r="V39" t="str">
            <v>Teniendo en cuenta el inventario consolidado, se encontraron 1076 resoluciones de fallo. La informacion en hoja excel reposa en la base de datos de la jefe de la Oficina Asesora Juridica.
TERCER TRIMESTRE:  1076 es el consolidado al 100% teniendo en cuenta que se llevo a cabo el inventario real y se encontraron muchas duplicidades en el archivo.</v>
          </cell>
          <cell r="X39">
            <v>0</v>
          </cell>
          <cell r="Y39">
            <v>4.4833333333333331E-3</v>
          </cell>
          <cell r="Z39">
            <v>0</v>
          </cell>
        </row>
        <row r="40">
          <cell r="V40" t="str">
            <v>PRIMER SEMESTRE: 500 expedientes adecuados.
SEGUNDO TRIMESTRE: 16 expedientes adecuados. El archivo fisico ubicado en el área de Cobro Coactivo.
TERCER TRIMESSTRE: A 30 de septiembre se encuentran rotulados y debidamente foliados 1500 expedientes según el coordinador de cobro coactivo y la evidencia se encuentra en esta dependencia.</v>
          </cell>
          <cell r="X40">
            <v>1.2500000000000001E-2</v>
          </cell>
          <cell r="Y40">
            <v>3.2000000000000003E-4</v>
          </cell>
          <cell r="Z40">
            <v>1.2500000000000001E-2</v>
          </cell>
        </row>
        <row r="41">
          <cell r="V41" t="str">
            <v>Boletin Juridico.</v>
          </cell>
          <cell r="X41" t="str">
            <v>N/A</v>
          </cell>
          <cell r="Y41" t="str">
            <v>N/A</v>
          </cell>
          <cell r="Z41" t="str">
            <v>N/A</v>
          </cell>
        </row>
        <row r="42">
          <cell r="V42" t="str">
            <v>PRIMER TRIMESTRE: Se respondieron 116 Acciones de Tutela.
SEGUNDO TRIMESTRE: Se respondieron  59 acciones de tutela. La informacion reposa en la base de datos de la secretaria de la Oficina Asesora Juridica. 
TERCER TRIMESTRE: En el trimestre se contestaron 106 acciones de tutela como se puede evidenciar en la secretaria de la oficina y en las carpetas destinadas para eso.</v>
          </cell>
          <cell r="X42">
            <v>0.01</v>
          </cell>
          <cell r="Y42">
            <v>0.01</v>
          </cell>
          <cell r="Z42">
            <v>0.01</v>
          </cell>
        </row>
        <row r="43">
          <cell r="V43" t="str">
            <v>PRIMER TRIMESTRE: Se respondieron 7 Derechos de Petición.
SEGUNDO TRIMESTRE: Se respondieron 5 Derechos de Petición. La informacion reposa en la base de datos de la secretaria de la Oficina Asesora Juridica. 
TERCER TRIMESTRE:   Se respondieron 10 derechos de peticion qu se presentaro para tramite en la Oficina Juridica.</v>
          </cell>
          <cell r="X43">
            <v>8.0000000000000004E-4</v>
          </cell>
          <cell r="Y43">
            <v>8.0000000000000004E-4</v>
          </cell>
          <cell r="Z43">
            <v>1.0400000000000001E-2</v>
          </cell>
        </row>
        <row r="44">
          <cell r="V44" t="str">
            <v>PRIMER TRIMESTRE. Se dio respuesta a 5 conceptos solicitados.
SEGUNDO TRIMESTRE: Se dio respuesta a 6 conceptos solicitados. Los radicados se encuentran en la  carpeta de la secretaria de la Oficina Asesora Juridica.
TERCER TRIMESTRE: se contesto en termino y en un 100% los 8 conceptos juridicos que se solicitaron.</v>
          </cell>
          <cell r="X44">
            <v>4.5999999999999999E-3</v>
          </cell>
          <cell r="Y44">
            <v>5.2000000000000006E-3</v>
          </cell>
          <cell r="Z44">
            <v>1.0400000000000001E-2</v>
          </cell>
        </row>
        <row r="45">
          <cell r="V45" t="str">
            <v>AL SEGUNDO TRIMESTRE: Se generaron 175 Resoluciones de recursos de apelación en término legal informacion que reposa en la base de datos de la secretaria de la Oficina Asesora Juridica.
TERCER TRIMESTRE: se generaron 222 recursos en terminos y listos para la firma del Superintendente.</v>
          </cell>
          <cell r="X45">
            <v>0.01</v>
          </cell>
          <cell r="Y45">
            <v>0.01</v>
          </cell>
          <cell r="Z45">
            <v>0.01</v>
          </cell>
        </row>
        <row r="46">
          <cell r="V46" t="str">
            <v>Esta información se actualiza mensualmente y de la cual se encarga el profesional especializado en encargo JOHN RIASCOS</v>
          </cell>
          <cell r="X46" t="str">
            <v>N/A</v>
          </cell>
          <cell r="Y46">
            <v>0.05</v>
          </cell>
          <cell r="Z46" t="str">
            <v>N/A</v>
          </cell>
        </row>
        <row r="47">
          <cell r="V47" t="str">
            <v xml:space="preserve">PRIMER TRIMESTRE: Se realizaron 3 Comites de  Conciliacion.
SEGUNDO TRIMESTRE: Se realizaron 5 Comités de Conciliación.
La informacion suministrada por el Coordinador del Grupo de Cobro Persuasivo y Jurisdiccion Coactiva, reposa en un cuadro excel de su base de datos.
TERCER TRIMESTRE:  se realizaron 11 analisis de conciliacion  de las siguientes empresas COLTANQUES S.A.S, AGROINDUSTRIALES DEL TOLIMA S.A., TRANSGRANELES S.A.A., TRAFICOS Y FLETES S.A., DURLANYS MORALES, PEDRO ALVAREZ Y OTROS, ADISPETROLS.A., JULIA ARIZA, COOMOTORISTAS DEL CAUCA, SITRAMAR S.A., MIGUEL LATIFF. 
</v>
          </cell>
          <cell r="X47">
            <v>1.2500000000000001E-2</v>
          </cell>
          <cell r="Y47">
            <v>1.2500000000000001E-2</v>
          </cell>
          <cell r="Z47">
            <v>1.2500000000000001E-2</v>
          </cell>
        </row>
        <row r="53">
          <cell r="X53" t="str">
            <v>N/A</v>
          </cell>
        </row>
        <row r="55">
          <cell r="V55" t="str">
            <v>SEGUNDO TRIMESTRE: El contratista David Salamanca presento mediante correo electrónico Informe de fecha 03/07/2014.</v>
          </cell>
          <cell r="X55" t="str">
            <v>N/A</v>
          </cell>
          <cell r="Y55">
            <v>7.4999999999999997E-2</v>
          </cell>
          <cell r="Z55" t="str">
            <v>N/A</v>
          </cell>
          <cell r="AA55">
            <v>0</v>
          </cell>
        </row>
        <row r="56">
          <cell r="Y56">
            <v>7.4999999999999997E-2</v>
          </cell>
          <cell r="AA56">
            <v>0</v>
          </cell>
        </row>
        <row r="58">
          <cell r="V58" t="str">
            <v>TERCER TRIMESTRE: Se implementó la descarga de formatos ESFA solicitado por el grupo NIIF de la entidad, los cuales fueron puestos a disposición de los vigilados en el sistema vigia, al cual pueden ingresar desde la página web de la entidad en el siguiente enlace:</v>
          </cell>
          <cell r="X58" t="str">
            <v>N/A</v>
          </cell>
          <cell r="Y58" t="str">
            <v>N/A</v>
          </cell>
          <cell r="Z58">
            <v>0.2</v>
          </cell>
          <cell r="AA58">
            <v>0</v>
          </cell>
        </row>
        <row r="60">
          <cell r="V60" t="str">
            <v>SEGUNDO TRIMESTRE: El contratista David Salamanca presento mediante correo electrónico Informe de fecha 03/07/2014.</v>
          </cell>
          <cell r="X60" t="str">
            <v>N/A</v>
          </cell>
          <cell r="Y60">
            <v>0.2</v>
          </cell>
          <cell r="Z60">
            <v>0</v>
          </cell>
          <cell r="AA60">
            <v>0</v>
          </cell>
        </row>
        <row r="61">
          <cell r="V61" t="str">
            <v xml:space="preserve">TERCER TRIMESTRE:*  La Oficina de Comunicaciones en correo electrónico de fecha agosto 21 d 2014 envío a los funcionarios la Aplicación Móvil de la SPT para denunciar en tiempo real las irregularidades en el servicio público de transporte escolar.
*El área de informática ha realizado la publicación de los actos administrativos de acuerdo a solicitudes enviadas por el Grupo de Notificaciones. Estos se pueden visualizar en la página web de la entidad en los siguientes enlaces:
 http://www.supertransporte.gov.co/index.php/normatividad/resoluciones/169-resoluciones-generales-2014
 http://www.supertransporte.gov.co/index.php/normatividad/resoluciones-notificadas-por-aviso
 http://www.supertransporte.gov.co/index.php/normatividad/177-circulares-2014
</v>
          </cell>
          <cell r="X61" t="str">
            <v>N/A</v>
          </cell>
          <cell r="Y61" t="str">
            <v>N/A</v>
          </cell>
          <cell r="Z61">
            <v>0.05</v>
          </cell>
          <cell r="AA61">
            <v>0</v>
          </cell>
        </row>
      </sheetData>
      <sheetData sheetId="4"/>
      <sheetData sheetId="5"/>
      <sheetData sheetId="6"/>
      <sheetData sheetId="7">
        <row r="5">
          <cell r="L5" t="str">
            <v>PRIMER TRIMESTRE: Participaron cuatro (4) funcionarios del Grupo de Atención al Ciudadano en la capacitación de inducción y re inducción celebrada los días 20 y 21 de febrero, programada por la Superintendencia de Puertos y Transporte, Grupo Talento Humano.                                                Presentación en power point de Políticas de Atención al Ciudadano Versión 2.
SEGUNDO TRIMESTRE: Participaron dos (2) funcionarios del Grupo de Atención al Ciudadano en el seminario taller "El servicio como facilitador de los derechos humanos" 22/05/2014; capacitación  del grupo en el aplicativo VIGIA, de manera personalizada por el área de de sistemas para la recepción de denuncias app móvil; Con VB de la Secretaria General se ha programado la participación del grupo en las ferias del servicio del DNP los tramites y servicios que se ofrecerán a la ciudadanía en las ferias. La participación de la funcionaria Rocio Oviedo en el primer encuentro del servicio al ciudadano el 9 de abril de 2014, atendió y capacito en el tema de PQRS y VIGIA ciudadanos y vigilados en la plaza mayor de la ciudad de Medellín, los días 14 y 17 de mayo de 2014, en el encuentro de transportadores de carga.
TERCER TRIMESTRE: Participaron dos (2) funcionarios del Grupo de Atención al Ciudadano en la capacitación sobre el tema de las NIIF, en el Grupo de Financiera el día 7 de julio de 2014, adicionalmente se participó en la capacitación de lineamientos para la medición de la percepción ciudadana sobre los servicios de las entidades de la administración pública los días 11 y 14 de agosto, programada por el DNP.</v>
          </cell>
        </row>
        <row r="9">
          <cell r="L9" t="str">
            <v xml:space="preserve">PRIMER TRIMESTRE: Informe de gestión prestación del servicio Grupo de Atención al Ciudadano, correspondientes a los meses de enero, febrero y marzo del año en curso;  Rdos Nos. 20145000013303; 20145000026293; 20145000029163.
- Informe  de gestión y análisis de prestación del servicio de atención al ciudadano Primer (1º) trimestre vigencia 2014, Rdo. No. 20145000028773 del 3 de abril de 2014.
- Publicados en la página Web de la Superintendencia de Puertos y Transporte.
SEGUNDO TRIMESTRE: Informe de gestión prestación del servicio Grupo de Atención al Ciudadano, correspondientes a los meses de abril, mayo y junio del 2014;  Radicados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TERCER TRIMESTRE: Informe de gestión prestación del servicio Grupo de Atención al Ciudadano, correspondientes a los meses de enero hasta septiembre de la vigencia de 2014;  Rdos.  20145000026293; 20145000013303;  20145000029163; 20145000041023; 20145000050343; 20145000057023; 20145000070693; 20145000076303; 20145000085573.
- Informe  de gestión y análisis de prestación del servicio de atención al ciudadano Tercer (3°) Trimestre Rdo. 20145000085593 de 2014. Informe de Gestión de la prestación del servicio de ATC 1º semestre 2014 Rdo. 20145000061443 del 15 de julio de 2014;  Informe de Gestión de 1º.Semestree 2014 con radicado 20145000070043 del 13 de Agosto de 2014 a la Oficina Asesora de Planeacion; Informe final de Gestión del Señor Superintendente y rendición de cuentas de la entidad  Rdo. 20145000079353 del 15 de sep. de 2014.
- Publicados en la página Web de la Superintendencia de Puertos y Transporte.
</v>
          </cell>
        </row>
        <row r="13">
          <cell r="L13" t="str">
            <v xml:space="preserve">PRIMER TRIMESTRE:
Informe de gestión prestación del servicio Grupo de Atención al Ciudadano;  Rdos Nos. 20145000013303 del 17 de febrero de 2014; 20145000026293 del 27 de marzo de 2014; 20145000029163 del 4 de abril de  2014.                                                Informe  de gestión y análisis de prestación del servicio de atención al ciudadano Primer (1º) trimestre vigencia 2014, Rdo. No. 20145000028773 del 3 de abril de 2014.                                                        Publicados en la página Web de la Superintendencia de Puertos y Transporte.
SEGUNDO TRIMESTRE:
"Informe de gestión prestación del servicio Grupo de Atención al Ciudadano, correspondientes a los meses de abril, mayo y junio del 2014;  Rdos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TERCER TRIMESTRE: Informe de gestión prestación del servicio Grupo de Atención al Ciudadano, correspondientes a los meses de enero hasta septiembre de la vigencia de 2014;  Rdos.  20145000026293; 20145000013303;  20145000029163; 20145000041023; 20145000050343; 20145000057023; 20145000070693; 20145000076303; 20145000085573.
- Informe  de gestión y análisis de prestación del servicio de atención al ciudadano Tercer (3°) Trimestre Rdo. 20145000085593 de 2014. - Informe de gestión y análisis de prestación del servicio de atención al ciudadano Primer (1°) Semestre Rdo. 20145000057033 del 4 de julio de 2014,- Informe de Gestión de la prestación del servicio de ATC 1º semestre 2014 Rdo. 20145000061443 del 15 de julio de 2014;  Informe de Gestión de 1º.Semestree 2014 con radicado 20145000070043 del 13 de Agosto de 2014 a la Oficina Asesora de Planeacion; Informe final de Gestión del Señor Superintendente y rendición de cuentas de la entidad  Rdo. 20145000079353 del 15 de sep. de 2014.
- Publicados en la página Web de la Superintendencia de Puertos y Transporte.
</v>
          </cell>
        </row>
      </sheetData>
      <sheetData sheetId="8"/>
      <sheetData sheetId="9">
        <row r="5">
          <cell r="L5" t="str">
            <v>PRIMER TRIMESTRE: Se realizaron 182 visitas, registros en el grupo de inspeccion y vigilancia.
SEGUNDO TRIMESTRE: Se realizaron 95 visitas, registros en el grupo de inspeccion y vigilancia.
TERCER TRIMESTRE:
Se realizaron 52 visitas, registro en el grupo de inspeccion</v>
          </cell>
        </row>
        <row r="6">
          <cell r="L6" t="str">
            <v xml:space="preserve">PRIMER TRIMESTRE:Se realizaron 39 operativos, registros en el grupo de inspeccion y vigilancia.
SEGUNDO TRIMESTRE: Se realizaron 64 operativos, registros en el grupo de inspeccion y vigilancia.
TERCER TRIMESTRE:
Se realizaron 24 operativos, registro en el grupo de inspeccion.
</v>
          </cell>
        </row>
        <row r="7">
          <cell r="L7" t="str">
            <v xml:space="preserve">PRIMER TRIMESTRE:Se hicieron 6 reuniones con vigilados.
SEGUNDO TRIMESTRE: Se hicieron 4 reuniones con vigilados.
TERCER TRIMESTRE:
Se hicieron 13 reuniones con vigilados, registro despacho del Delegado de transito.
</v>
          </cell>
        </row>
        <row r="8">
          <cell r="L8" t="str">
            <v xml:space="preserve">PRIMER TRIMESTRE:Se han tramitado 463 investigaciones, registro en el Grupo de Control.
SEGUNDO TRIMESTRE: Se han tramitado 93 investigaciones, registro en el grupo de control.
TERCER TRIMESTRE:
Se han tramitado 267 investigaciones, registro en el grupo de control.
</v>
          </cell>
        </row>
        <row r="9">
          <cell r="L9" t="str">
            <v xml:space="preserve">PRIMER TRIMESTRE:Se han fallado 33 investigaciones administrativas, registro en el Grupo de Control.
SEGUNDO TRIMESTRE: Se han fallado 306 investigaciones administrativas, registro en el grupo de control.
TERCER TRIMESTRE:
Durante este trimestre se tramitaron 62 fallos recursos, registro en el grupo de control.
</v>
          </cell>
        </row>
        <row r="10">
          <cell r="L10" t="str">
            <v xml:space="preserve">PRIMER TRIMESTRE:Se han tramitado 83 recursos, registro en el Grupo de Control.
SEGUNDO TRIMESTRE:Se han tramitado 54 recursos, registro en el grupo de control.
TERCER TRIMESTRE:
Durante el tercer trimestre se realizaron 38 recursos, registro en el grupo de control,
</v>
          </cell>
        </row>
        <row r="11">
          <cell r="L11" t="str">
            <v xml:space="preserve">PRIMER TRIMESTRE:Se realizo el tramite de 3,442 actos administrativos, registro en el grupo de IUIT.
SEGUNDO TRIMESTRE&lt;.Se realizo el tramite de 4112 actos administrativos, registro en el grupo de iuit.
TERCER TRIMESTRE:
Se han tramitado en el trimestre 2346 IUIT, registro en el grupo de IUIT.
</v>
          </cell>
        </row>
        <row r="12">
          <cell r="L12" t="str">
            <v xml:space="preserve">PRIMER TRIMESTRE:Se han tramitado 959 PQR del año 2013, registro en el Grupo de PQR.
SEGUNDO TRIMESTRE: Se han tramitado 486 PQR del año  2012 y 2013, registro en el grupo de PQR.
TERCER TRIMESTRE:
Se han tramitado en el trimestre 195 PQR, registro en el grupo de PQR.
</v>
          </cell>
        </row>
        <row r="13">
          <cell r="L13" t="str">
            <v xml:space="preserve">PRIMER TRIMESTRE:Se han tramitado 579 PQR de las 3287 allegadas en el año 2014 , registro en el Grupo de PQR
SEGUNTO TRIMESTRE: Se han tramitado 2365 PQR en el segundo trimestre del año 2014 , registro en el grupo de PQR.
TERCER TRIMESTRE:
Se han tramitado en el trimestre 916 PQR , registro en el grupo de PQR.
</v>
          </cell>
        </row>
        <row r="14">
          <cell r="L14" t="str">
            <v xml:space="preserve">PRIMER TRIMESTRE:Se han evaluado 328 vigilados, registro con la Contadora de la Delegada-Vigia.
SEGUNDO TRIMESTRE: Se han evaluado 175 vigilados, registro con la contadora del grupo de transito y vigia.
TERCER TRIMESTRE:
Se ha evaluado financieramente 20 empresas en el trimestre , registro con la Dra Gloria Enid Rojas del grupo de inspeccion.
</v>
          </cell>
        </row>
      </sheetData>
      <sheetData sheetId="10"/>
      <sheetData sheetId="11"/>
      <sheetData sheetId="12"/>
      <sheetData sheetId="13">
        <row r="4">
          <cell r="D4" t="str">
            <v>N/A</v>
          </cell>
          <cell r="F4" t="str">
            <v>N/A</v>
          </cell>
          <cell r="G4" t="str">
            <v>N/A</v>
          </cell>
          <cell r="H4">
            <v>0.03</v>
          </cell>
          <cell r="I4" t="str">
            <v>SEGUNDO TRIMESTRE: Para el cambio de Contenedores de Basura se realizo estudio de mercado en el cual las tres (3) empresas que presentaron las cotizaciones fueron:                                                                                          *Makro Supermayorista S.A.S.                                                                                                                                       *Reenvasar.                                                                                                                                                                            *CJS Canecas.                                                                                                                                                                      De igual manera en este momento no se ha realizado el proceso de los Estudios Previos.</v>
          </cell>
        </row>
        <row r="5">
          <cell r="B5" t="str">
            <v>Realizar dos (2) recolecciones internas de toners para entregar a una Fundación.</v>
          </cell>
          <cell r="D5" t="str">
            <v>N/A</v>
          </cell>
          <cell r="F5" t="str">
            <v>N/A</v>
          </cell>
          <cell r="I5" t="str">
            <v>La Superintendencia de Puertos y Transporte junto con la empresa Coominobras realiza la entrega de los Tonner a la Empresa Lexmark, la cual tiene convenio con la Fundación Niños de los Andes, a ellos se les hace entrega de la recolección de los Tonner, para ayuda de esta Fundación para el desarrollo integral de las personas en extrema pobreza.</v>
          </cell>
        </row>
      </sheetData>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B239"/>
  <sheetViews>
    <sheetView tabSelected="1" workbookViewId="0">
      <selection activeCell="D3" sqref="D3:AB3"/>
    </sheetView>
  </sheetViews>
  <sheetFormatPr baseColWidth="10" defaultColWidth="15.42578125" defaultRowHeight="15"/>
  <cols>
    <col min="19" max="21" width="15.42578125" customWidth="1"/>
    <col min="22" max="22" width="24.28515625" customWidth="1"/>
    <col min="23" max="23" width="15.42578125" customWidth="1"/>
  </cols>
  <sheetData>
    <row r="1" spans="1:28" ht="18.75">
      <c r="A1" s="892"/>
      <c r="B1" s="892"/>
      <c r="C1" s="892"/>
      <c r="D1" s="893" t="s">
        <v>0</v>
      </c>
      <c r="E1" s="893"/>
      <c r="F1" s="893"/>
      <c r="G1" s="893"/>
      <c r="H1" s="893"/>
      <c r="I1" s="893"/>
      <c r="J1" s="893"/>
      <c r="K1" s="893"/>
      <c r="L1" s="893"/>
      <c r="M1" s="893"/>
      <c r="N1" s="893"/>
      <c r="O1" s="893"/>
      <c r="P1" s="893"/>
      <c r="Q1" s="893"/>
      <c r="R1" s="893"/>
      <c r="S1" s="893"/>
      <c r="T1" s="893"/>
      <c r="U1" s="893"/>
      <c r="V1" s="893"/>
      <c r="W1" s="893"/>
      <c r="X1" s="893"/>
      <c r="Y1" s="893"/>
      <c r="Z1" s="893"/>
      <c r="AA1" s="893"/>
      <c r="AB1" s="893"/>
    </row>
    <row r="2" spans="1:28" ht="18.75">
      <c r="A2" s="892"/>
      <c r="B2" s="892"/>
      <c r="C2" s="892"/>
      <c r="D2" s="893" t="s">
        <v>1</v>
      </c>
      <c r="E2" s="893"/>
      <c r="F2" s="893"/>
      <c r="G2" s="893"/>
      <c r="H2" s="893"/>
      <c r="I2" s="893"/>
      <c r="J2" s="893"/>
      <c r="K2" s="893"/>
      <c r="L2" s="893"/>
      <c r="M2" s="893"/>
      <c r="N2" s="893"/>
      <c r="O2" s="893"/>
      <c r="P2" s="893"/>
      <c r="Q2" s="893"/>
      <c r="R2" s="893"/>
      <c r="S2" s="893"/>
      <c r="T2" s="893"/>
      <c r="U2" s="893"/>
      <c r="V2" s="893"/>
      <c r="W2" s="893"/>
      <c r="X2" s="893"/>
    </row>
    <row r="3" spans="1:28" ht="18.75">
      <c r="A3" s="892"/>
      <c r="B3" s="892"/>
      <c r="C3" s="892"/>
      <c r="D3" s="893" t="s">
        <v>2</v>
      </c>
      <c r="E3" s="893"/>
      <c r="F3" s="893"/>
      <c r="G3" s="893"/>
      <c r="H3" s="893"/>
      <c r="I3" s="893"/>
      <c r="J3" s="893"/>
      <c r="K3" s="893"/>
      <c r="L3" s="893"/>
      <c r="M3" s="893"/>
      <c r="N3" s="893"/>
      <c r="O3" s="893"/>
      <c r="P3" s="893"/>
      <c r="Q3" s="893"/>
      <c r="R3" s="893"/>
      <c r="S3" s="893"/>
      <c r="T3" s="893"/>
      <c r="U3" s="893"/>
      <c r="V3" s="893"/>
      <c r="W3" s="893"/>
      <c r="X3" s="893"/>
      <c r="Y3" s="893"/>
      <c r="Z3" s="893"/>
      <c r="AA3" s="893"/>
      <c r="AB3" s="893"/>
    </row>
    <row r="4" spans="1:28" ht="18.75">
      <c r="A4" s="892"/>
      <c r="B4" s="892"/>
      <c r="C4" s="892"/>
      <c r="D4" s="893" t="s">
        <v>3</v>
      </c>
      <c r="E4" s="893"/>
      <c r="F4" s="893"/>
      <c r="G4" s="893"/>
      <c r="H4" s="893"/>
      <c r="I4" s="893"/>
      <c r="J4" s="893"/>
      <c r="K4" s="893"/>
      <c r="L4" s="893"/>
      <c r="M4" s="893"/>
      <c r="N4" s="893"/>
      <c r="O4" s="893"/>
      <c r="P4" s="893"/>
      <c r="Q4" s="893"/>
      <c r="R4" s="893"/>
      <c r="S4" s="893"/>
      <c r="T4" s="893"/>
      <c r="U4" s="893"/>
      <c r="V4" s="893"/>
      <c r="W4" s="893"/>
      <c r="X4" s="893"/>
      <c r="Y4" s="893"/>
      <c r="Z4" s="893"/>
      <c r="AA4" s="893"/>
      <c r="AB4" s="893"/>
    </row>
    <row r="5" spans="1:28" ht="18.75">
      <c r="A5" s="1"/>
      <c r="B5" s="1"/>
      <c r="C5" s="1"/>
      <c r="D5" s="2"/>
      <c r="E5" s="2"/>
      <c r="F5" s="2"/>
      <c r="G5" s="2"/>
      <c r="H5" s="2"/>
      <c r="I5" s="2"/>
      <c r="J5" s="2"/>
      <c r="K5" s="2"/>
      <c r="L5" s="2"/>
      <c r="M5" s="2"/>
      <c r="N5" s="2"/>
      <c r="O5" s="2"/>
      <c r="P5" s="2"/>
      <c r="Q5" s="2"/>
      <c r="R5" s="2"/>
      <c r="S5" s="2"/>
      <c r="T5" s="3"/>
      <c r="U5" s="2"/>
      <c r="V5" s="2"/>
      <c r="W5" s="2"/>
      <c r="X5" s="2"/>
    </row>
    <row r="6" spans="1:28">
      <c r="A6" s="4"/>
      <c r="B6" s="4"/>
      <c r="C6" s="4"/>
      <c r="D6" s="4"/>
      <c r="E6" s="4"/>
      <c r="F6" s="4"/>
      <c r="G6" s="4"/>
      <c r="H6" s="4"/>
      <c r="I6" s="4"/>
      <c r="J6" s="4"/>
      <c r="K6" s="5"/>
      <c r="L6" s="5"/>
      <c r="M6" s="5"/>
      <c r="N6" s="5"/>
      <c r="O6" s="5"/>
      <c r="P6" s="5"/>
      <c r="Q6" s="5"/>
      <c r="R6" s="5"/>
      <c r="S6" s="5"/>
      <c r="T6" s="5"/>
      <c r="U6" s="5"/>
      <c r="V6" s="5"/>
      <c r="W6" s="5"/>
      <c r="X6" s="5"/>
    </row>
    <row r="7" spans="1:28" ht="18.75">
      <c r="A7" s="894" t="s">
        <v>4</v>
      </c>
      <c r="B7" s="894"/>
      <c r="C7" s="894"/>
      <c r="D7" s="894"/>
      <c r="E7" s="894"/>
      <c r="F7" s="894"/>
      <c r="G7" s="894"/>
      <c r="H7" s="894"/>
      <c r="I7" s="894"/>
      <c r="J7" s="894"/>
      <c r="K7" s="894"/>
      <c r="L7" s="894"/>
      <c r="M7" s="894"/>
      <c r="N7" s="894"/>
      <c r="O7" s="894"/>
      <c r="P7" s="894"/>
      <c r="Q7" s="894"/>
      <c r="R7" s="894"/>
      <c r="S7" s="894"/>
      <c r="T7" s="894"/>
      <c r="U7" s="894"/>
      <c r="V7" s="894"/>
      <c r="W7" s="894"/>
      <c r="X7" s="894"/>
      <c r="Y7" s="894"/>
      <c r="Z7" s="894"/>
      <c r="AA7" s="894"/>
      <c r="AB7" s="894"/>
    </row>
    <row r="8" spans="1:28" ht="15.75" thickBot="1">
      <c r="A8" s="6"/>
      <c r="B8" s="7"/>
      <c r="C8" s="7"/>
      <c r="D8" s="7"/>
      <c r="E8" s="7"/>
      <c r="F8" s="7"/>
      <c r="G8" s="7"/>
      <c r="H8" s="7"/>
      <c r="I8" s="7"/>
      <c r="J8" s="7"/>
      <c r="K8" s="7"/>
      <c r="L8" s="7"/>
      <c r="M8" s="7"/>
      <c r="N8" s="7"/>
      <c r="O8" s="7"/>
      <c r="P8" s="7"/>
      <c r="Q8" s="7"/>
      <c r="R8" s="7"/>
      <c r="S8" s="7"/>
      <c r="T8" s="7"/>
      <c r="U8" s="7"/>
      <c r="V8" s="7"/>
      <c r="W8" s="5"/>
      <c r="X8" s="5"/>
    </row>
    <row r="9" spans="1:28" ht="15.75" thickBot="1">
      <c r="A9" s="886" t="s">
        <v>5</v>
      </c>
      <c r="B9" s="886" t="s">
        <v>6</v>
      </c>
      <c r="C9" s="886"/>
      <c r="D9" s="886"/>
      <c r="E9" s="886"/>
      <c r="F9" s="886"/>
      <c r="G9" s="886"/>
      <c r="H9" s="886"/>
      <c r="I9" s="886"/>
      <c r="J9" s="886"/>
      <c r="K9" s="886" t="s">
        <v>7</v>
      </c>
      <c r="L9" s="886" t="s">
        <v>8</v>
      </c>
      <c r="M9" s="879" t="s">
        <v>9</v>
      </c>
      <c r="N9" s="879" t="s">
        <v>10</v>
      </c>
      <c r="O9" s="879" t="s">
        <v>11</v>
      </c>
      <c r="P9" s="879"/>
      <c r="Q9" s="879"/>
      <c r="R9" s="879"/>
      <c r="S9" s="886" t="s">
        <v>12</v>
      </c>
      <c r="T9" s="886" t="s">
        <v>13</v>
      </c>
      <c r="U9" s="886" t="s">
        <v>14</v>
      </c>
      <c r="V9" s="886" t="s">
        <v>15</v>
      </c>
      <c r="W9" s="886" t="s">
        <v>16</v>
      </c>
      <c r="X9" s="886" t="s">
        <v>17</v>
      </c>
      <c r="Y9" s="886"/>
      <c r="Z9" s="886"/>
      <c r="AA9" s="886"/>
      <c r="AB9" s="890" t="s">
        <v>18</v>
      </c>
    </row>
    <row r="10" spans="1:28" ht="15.75" thickBot="1">
      <c r="A10" s="886"/>
      <c r="B10" s="886"/>
      <c r="C10" s="886"/>
      <c r="D10" s="886"/>
      <c r="E10" s="886"/>
      <c r="F10" s="886"/>
      <c r="G10" s="886"/>
      <c r="H10" s="886"/>
      <c r="I10" s="886"/>
      <c r="J10" s="886"/>
      <c r="K10" s="886"/>
      <c r="L10" s="886"/>
      <c r="M10" s="879"/>
      <c r="N10" s="879"/>
      <c r="O10" s="8">
        <v>41729</v>
      </c>
      <c r="P10" s="8">
        <v>41820</v>
      </c>
      <c r="Q10" s="8">
        <v>41912</v>
      </c>
      <c r="R10" s="8">
        <v>42004</v>
      </c>
      <c r="S10" s="886"/>
      <c r="T10" s="886"/>
      <c r="U10" s="886"/>
      <c r="V10" s="886"/>
      <c r="W10" s="886"/>
      <c r="X10" s="886"/>
      <c r="Y10" s="886"/>
      <c r="Z10" s="886"/>
      <c r="AA10" s="886"/>
      <c r="AB10" s="890"/>
    </row>
    <row r="11" spans="1:28" ht="15.75" thickBot="1">
      <c r="A11" s="886"/>
      <c r="B11" s="879" t="s">
        <v>19</v>
      </c>
      <c r="C11" s="879"/>
      <c r="D11" s="879"/>
      <c r="E11" s="879" t="s">
        <v>20</v>
      </c>
      <c r="F11" s="879"/>
      <c r="G11" s="879" t="s">
        <v>21</v>
      </c>
      <c r="H11" s="879"/>
      <c r="I11" s="879" t="s">
        <v>22</v>
      </c>
      <c r="J11" s="879"/>
      <c r="K11" s="886" t="s">
        <v>23</v>
      </c>
      <c r="L11" s="886" t="s">
        <v>24</v>
      </c>
      <c r="M11" s="881" t="s">
        <v>25</v>
      </c>
      <c r="N11" s="878" t="s">
        <v>26</v>
      </c>
      <c r="O11" s="884">
        <v>0.04</v>
      </c>
      <c r="P11" s="884">
        <v>0.16</v>
      </c>
      <c r="Q11" s="884">
        <v>0.4</v>
      </c>
      <c r="R11" s="884">
        <v>0.4</v>
      </c>
      <c r="S11" s="884">
        <v>0.3</v>
      </c>
      <c r="T11" s="878" t="s">
        <v>27</v>
      </c>
      <c r="U11" s="878" t="s">
        <v>28</v>
      </c>
      <c r="V11" s="881" t="str">
        <f>+[1]G.MISIONAL!V10</f>
        <v xml:space="preserve">PRIMER TRIMESTRE: Informe y Anexos enviado a planeacion con memorando N° 20146100033723...43 VISITAS 
SEGUNDO TRIMESTRE: 
Informe y Anexos reposan en la carpeta plan de accion 2014, al igual que se envia el consolidado mes a mes al area de planeacion en el tablero de Control enviado  mediante correo electronico el dia 21 de julio de  2014. 78 VISITAS
TERCER TRIMESTRE:
Informe y Anexos reposan en la carpeta plan de accion 2014, al igual que se envia el consolidado mes a mes al area de planeacion en el tablero de Control enviado  mediante correo electronico el dia 21 de julio de  2014. 26 VISITAS
</v>
      </c>
      <c r="W11" s="878" t="s">
        <v>29</v>
      </c>
      <c r="X11" s="9" t="s">
        <v>30</v>
      </c>
      <c r="Y11" s="9" t="s">
        <v>31</v>
      </c>
      <c r="Z11" s="9" t="s">
        <v>32</v>
      </c>
      <c r="AA11" s="9" t="s">
        <v>33</v>
      </c>
      <c r="AB11" s="888">
        <f>+X12+Y12+Z12+AA12</f>
        <v>7.6000000000000012E-2</v>
      </c>
    </row>
    <row r="12" spans="1:28" ht="15.75" thickBot="1">
      <c r="A12" s="886"/>
      <c r="B12" s="879" t="s">
        <v>34</v>
      </c>
      <c r="C12" s="879"/>
      <c r="D12" s="879"/>
      <c r="E12" s="886" t="s">
        <v>35</v>
      </c>
      <c r="F12" s="886"/>
      <c r="G12" s="889">
        <v>1</v>
      </c>
      <c r="H12" s="879"/>
      <c r="I12" s="879"/>
      <c r="J12" s="879"/>
      <c r="K12" s="886"/>
      <c r="L12" s="887"/>
      <c r="M12" s="891"/>
      <c r="N12" s="878"/>
      <c r="O12" s="884"/>
      <c r="P12" s="884"/>
      <c r="Q12" s="884"/>
      <c r="R12" s="884"/>
      <c r="S12" s="884"/>
      <c r="T12" s="878"/>
      <c r="U12" s="878"/>
      <c r="V12" s="881"/>
      <c r="W12" s="878"/>
      <c r="X12" s="883">
        <f>+[1]G.MISIONAL!X11</f>
        <v>1.2E-2</v>
      </c>
      <c r="Y12" s="885">
        <f>+[1]G.MISIONAL!Y11</f>
        <v>2.4E-2</v>
      </c>
      <c r="Z12" s="885">
        <f>+[1]G.MISIONAL!Z11</f>
        <v>0.04</v>
      </c>
      <c r="AA12" s="885">
        <f>+[1]G.MISIONAL!AA11</f>
        <v>0</v>
      </c>
      <c r="AB12" s="888"/>
    </row>
    <row r="13" spans="1:28" ht="15.75" thickBot="1">
      <c r="A13" s="886"/>
      <c r="B13" s="879"/>
      <c r="C13" s="879"/>
      <c r="D13" s="879"/>
      <c r="E13" s="886"/>
      <c r="F13" s="886"/>
      <c r="G13" s="879"/>
      <c r="H13" s="879"/>
      <c r="I13" s="879"/>
      <c r="J13" s="879"/>
      <c r="K13" s="886"/>
      <c r="L13" s="887"/>
      <c r="M13" s="891"/>
      <c r="N13" s="878"/>
      <c r="O13" s="884"/>
      <c r="P13" s="884"/>
      <c r="Q13" s="884"/>
      <c r="R13" s="884"/>
      <c r="S13" s="884"/>
      <c r="T13" s="878"/>
      <c r="U13" s="878"/>
      <c r="V13" s="881"/>
      <c r="W13" s="878"/>
      <c r="X13" s="883"/>
      <c r="Y13" s="885"/>
      <c r="Z13" s="885"/>
      <c r="AA13" s="885"/>
      <c r="AB13" s="888"/>
    </row>
    <row r="14" spans="1:28" ht="15.75" thickBot="1">
      <c r="A14" s="886"/>
      <c r="B14" s="10"/>
      <c r="C14" s="10"/>
      <c r="D14" s="10"/>
      <c r="E14" s="10"/>
      <c r="F14" s="10"/>
      <c r="G14" s="10"/>
      <c r="H14" s="10"/>
      <c r="I14" s="10"/>
      <c r="J14" s="11"/>
      <c r="K14" s="886"/>
      <c r="L14" s="887"/>
      <c r="M14" s="891"/>
      <c r="N14" s="878"/>
      <c r="O14" s="884"/>
      <c r="P14" s="884"/>
      <c r="Q14" s="884"/>
      <c r="R14" s="884"/>
      <c r="S14" s="884"/>
      <c r="T14" s="878"/>
      <c r="U14" s="878"/>
      <c r="V14" s="881"/>
      <c r="W14" s="878"/>
      <c r="X14" s="883"/>
      <c r="Y14" s="885"/>
      <c r="Z14" s="885"/>
      <c r="AA14" s="885"/>
      <c r="AB14" s="888"/>
    </row>
    <row r="15" spans="1:28" ht="124.5" thickBot="1">
      <c r="A15" s="886"/>
      <c r="B15" s="10"/>
      <c r="C15" s="10"/>
      <c r="D15" s="10"/>
      <c r="E15" s="10"/>
      <c r="F15" s="10"/>
      <c r="G15" s="10"/>
      <c r="H15" s="10"/>
      <c r="I15" s="10"/>
      <c r="J15" s="11"/>
      <c r="K15" s="886"/>
      <c r="L15" s="886" t="s">
        <v>36</v>
      </c>
      <c r="M15" s="12" t="s">
        <v>37</v>
      </c>
      <c r="N15" s="11" t="s">
        <v>26</v>
      </c>
      <c r="O15" s="13" t="s">
        <v>38</v>
      </c>
      <c r="P15" s="13">
        <v>1</v>
      </c>
      <c r="Q15" s="13" t="s">
        <v>38</v>
      </c>
      <c r="R15" s="13" t="s">
        <v>38</v>
      </c>
      <c r="S15" s="13">
        <v>0.04</v>
      </c>
      <c r="T15" s="11" t="s">
        <v>39</v>
      </c>
      <c r="U15" s="11" t="s">
        <v>40</v>
      </c>
      <c r="V15" s="12" t="str">
        <f>+[1]G.MISIONAL!V17</f>
        <v>TERCER TRIMESTRE: 440 vigilados entregaron los estados financieros con corte a 31 de diciembre de 2013.  A 30 de septiembre de 2014, se cuenta con los informes preliminares.</v>
      </c>
      <c r="W15" s="11" t="s">
        <v>41</v>
      </c>
      <c r="X15" s="14" t="str">
        <f>+[1]G.MISIONAL!X17</f>
        <v>N/A</v>
      </c>
      <c r="Y15" s="14" t="str">
        <f>+[1]G.MISIONAL!Y17</f>
        <v>N/A</v>
      </c>
      <c r="Z15" s="14">
        <f>+[1]G.MISIONAL!Z17</f>
        <v>0.04</v>
      </c>
      <c r="AA15" s="14" t="str">
        <f>+[1]G.MISIONAL!AA17</f>
        <v>N/A</v>
      </c>
      <c r="AB15" s="15">
        <f>+Z15</f>
        <v>0.04</v>
      </c>
    </row>
    <row r="16" spans="1:28" ht="135.75" thickBot="1">
      <c r="A16" s="886"/>
      <c r="B16" s="16"/>
      <c r="C16" s="16"/>
      <c r="D16" s="16"/>
      <c r="E16" s="16"/>
      <c r="F16" s="16"/>
      <c r="G16" s="16"/>
      <c r="H16" s="16"/>
      <c r="I16" s="16"/>
      <c r="J16" s="16"/>
      <c r="K16" s="886"/>
      <c r="L16" s="887"/>
      <c r="M16" s="12" t="s">
        <v>42</v>
      </c>
      <c r="N16" s="11" t="s">
        <v>26</v>
      </c>
      <c r="O16" s="13" t="s">
        <v>38</v>
      </c>
      <c r="P16" s="13" t="s">
        <v>38</v>
      </c>
      <c r="Q16" s="13">
        <v>0.5</v>
      </c>
      <c r="R16" s="13">
        <v>0.5</v>
      </c>
      <c r="S16" s="13">
        <v>0.04</v>
      </c>
      <c r="T16" s="11" t="s">
        <v>39</v>
      </c>
      <c r="U16" s="11" t="s">
        <v>43</v>
      </c>
      <c r="V16" s="12" t="str">
        <f>+[1]G.MISIONAL!V18</f>
        <v>TERCER TRIMESTRE: 
131 vigilados presentan situación de alerta a 31 de diciembre de 2013:  20 vigilados se encuentran en causal de disolución y 111 vigilados presentan pérdidas en el ejercicio de 2013.  Se han elaborado 50 informes.</v>
      </c>
      <c r="W16" s="11" t="s">
        <v>44</v>
      </c>
      <c r="X16" s="14" t="str">
        <f>+[1]G.MISIONAL!X18</f>
        <v>N/A</v>
      </c>
      <c r="Y16" s="14" t="str">
        <f>+[1]G.MISIONAL!Y18</f>
        <v>N/A</v>
      </c>
      <c r="Z16" s="17">
        <f>+[1]G.MISIONAL!Z18</f>
        <v>1.6E-2</v>
      </c>
      <c r="AA16" s="14">
        <f>+[1]G.MISIONAL!AA18</f>
        <v>0</v>
      </c>
      <c r="AB16" s="15">
        <f>+Z16+AA16</f>
        <v>1.6E-2</v>
      </c>
    </row>
    <row r="17" spans="1:28" ht="79.5" thickBot="1">
      <c r="A17" s="886"/>
      <c r="B17" s="16"/>
      <c r="C17" s="16"/>
      <c r="D17" s="16"/>
      <c r="E17" s="16"/>
      <c r="F17" s="16"/>
      <c r="G17" s="16"/>
      <c r="H17" s="16"/>
      <c r="I17" s="16"/>
      <c r="J17" s="16"/>
      <c r="K17" s="886"/>
      <c r="L17" s="887"/>
      <c r="M17" s="12" t="s">
        <v>45</v>
      </c>
      <c r="N17" s="11" t="s">
        <v>26</v>
      </c>
      <c r="O17" s="13" t="s">
        <v>38</v>
      </c>
      <c r="P17" s="13">
        <v>1</v>
      </c>
      <c r="Q17" s="13" t="s">
        <v>38</v>
      </c>
      <c r="R17" s="13" t="s">
        <v>38</v>
      </c>
      <c r="S17" s="13">
        <v>0.03</v>
      </c>
      <c r="T17" s="11" t="s">
        <v>39</v>
      </c>
      <c r="U17" s="18">
        <v>41820</v>
      </c>
      <c r="V17" s="11" t="str">
        <f>+[1]G.MISIONAL!V21</f>
        <v>N/A</v>
      </c>
      <c r="W17" s="11" t="s">
        <v>41</v>
      </c>
      <c r="X17" s="14" t="str">
        <f>+[1]G.MISIONAL!X21</f>
        <v>N/A</v>
      </c>
      <c r="Y17" s="14">
        <v>0</v>
      </c>
      <c r="Z17" s="14" t="str">
        <f>+[1]G.MISIONAL!Z21</f>
        <v>N/A</v>
      </c>
      <c r="AA17" s="14">
        <f>+[1]G.MISIONAL!AA21</f>
        <v>0</v>
      </c>
      <c r="AB17" s="15">
        <f>+AA17+Y17</f>
        <v>0</v>
      </c>
    </row>
    <row r="18" spans="1:28" ht="180.75" thickBot="1">
      <c r="A18" s="886"/>
      <c r="B18" s="16"/>
      <c r="C18" s="16"/>
      <c r="D18" s="16"/>
      <c r="E18" s="16"/>
      <c r="F18" s="16"/>
      <c r="G18" s="16"/>
      <c r="H18" s="16"/>
      <c r="I18" s="16"/>
      <c r="J18" s="16"/>
      <c r="K18" s="886"/>
      <c r="L18" s="887"/>
      <c r="M18" s="12" t="s">
        <v>46</v>
      </c>
      <c r="N18" s="11" t="s">
        <v>26</v>
      </c>
      <c r="O18" s="13">
        <v>0.25</v>
      </c>
      <c r="P18" s="13">
        <v>0.25</v>
      </c>
      <c r="Q18" s="13">
        <v>0.25</v>
      </c>
      <c r="R18" s="13">
        <v>0.25</v>
      </c>
      <c r="S18" s="13">
        <v>0.03</v>
      </c>
      <c r="T18" s="11" t="s">
        <v>47</v>
      </c>
      <c r="U18" s="11" t="s">
        <v>28</v>
      </c>
      <c r="V18" s="10" t="str">
        <f>+[1]G.MISIONAL!V22</f>
        <v>PRIMER TRIMESTRE: Informe y Anexos enviado a planeacion con memorando N° 20146100033723.
SEGUNDO TRIMESTRE: 
Informe y Anexos presentados, reposan en la carpeta plan de accion 2014.
TERCER TRIMESTRE:
Informe y Anexos presentados, reposan en la carpeta plan de accion 2014. 
 2,25 % Se revisaron las tarifas de SP RIVERPORT S.A., SP Barranquillla S.A. y SP COAL CORP S.A. En proceso de revisión SP DIQUE S.A. y Puerto Brisa S.A.,</v>
      </c>
      <c r="W18" s="11" t="s">
        <v>29</v>
      </c>
      <c r="X18" s="19">
        <f>+[1]G.MISIONAL!X22</f>
        <v>7.4999999999999997E-3</v>
      </c>
      <c r="Y18" s="19">
        <f>+[1]G.MISIONAL!Y22</f>
        <v>7.4999999999999997E-3</v>
      </c>
      <c r="Z18" s="19">
        <f>+[1]G.MISIONAL!Z22</f>
        <v>7.4999999999999997E-3</v>
      </c>
      <c r="AA18" s="19">
        <f>+[1]G.MISIONAL!AA22</f>
        <v>0</v>
      </c>
      <c r="AB18" s="20">
        <f t="shared" ref="AB18:AB27" si="0">+X18+Y18+Z18+AA18</f>
        <v>2.2499999999999999E-2</v>
      </c>
    </row>
    <row r="19" spans="1:28" ht="135.75" thickBot="1">
      <c r="A19" s="886"/>
      <c r="B19" s="16"/>
      <c r="C19" s="16"/>
      <c r="D19" s="16"/>
      <c r="E19" s="16"/>
      <c r="F19" s="16"/>
      <c r="G19" s="16"/>
      <c r="H19" s="16"/>
      <c r="I19" s="16"/>
      <c r="J19" s="16"/>
      <c r="K19" s="886"/>
      <c r="L19" s="887"/>
      <c r="M19" s="12" t="s">
        <v>48</v>
      </c>
      <c r="N19" s="11" t="s">
        <v>26</v>
      </c>
      <c r="O19" s="13">
        <v>0.25</v>
      </c>
      <c r="P19" s="13">
        <v>0.25</v>
      </c>
      <c r="Q19" s="13">
        <v>0.25</v>
      </c>
      <c r="R19" s="13">
        <v>0.25</v>
      </c>
      <c r="S19" s="13">
        <v>0.03</v>
      </c>
      <c r="T19" s="11" t="s">
        <v>47</v>
      </c>
      <c r="U19" s="11" t="s">
        <v>28</v>
      </c>
      <c r="V19" s="10" t="str">
        <f>+[1]G.MISIONAL!V23</f>
        <v>PRIMER TRIMESTRE: Informe y Anexos enviado a planeacion con memorando N° 20146100033723 
SEGUNDO TRIMESTRE: Informe y Anexos presentados, reposan en la carpeta plan de accion 2014.
TERCER TRIMESTRE:
Informe y Anexos presentados, reposan en la carpeta plan de accion 2014.
2,25 % Informe de contraprestacion portuaria.</v>
      </c>
      <c r="W19" s="11" t="s">
        <v>29</v>
      </c>
      <c r="X19" s="19">
        <f>+[1]G.MISIONAL!X23</f>
        <v>7.4999999999999997E-3</v>
      </c>
      <c r="Y19" s="19">
        <f>+[1]G.MISIONAL!Y23</f>
        <v>7.4999999999999997E-3</v>
      </c>
      <c r="Z19" s="19">
        <f>+[1]G.MISIONAL!Z23</f>
        <v>7.4999999999999997E-3</v>
      </c>
      <c r="AA19" s="19">
        <f>+[1]G.MISIONAL!AA23</f>
        <v>0</v>
      </c>
      <c r="AB19" s="20">
        <f t="shared" si="0"/>
        <v>2.2499999999999999E-2</v>
      </c>
    </row>
    <row r="20" spans="1:28" ht="113.25" thickBot="1">
      <c r="A20" s="886"/>
      <c r="B20" s="16"/>
      <c r="C20" s="16"/>
      <c r="D20" s="16"/>
      <c r="E20" s="16"/>
      <c r="F20" s="16"/>
      <c r="G20" s="16"/>
      <c r="H20" s="16"/>
      <c r="I20" s="16"/>
      <c r="J20" s="16"/>
      <c r="K20" s="886"/>
      <c r="L20" s="887"/>
      <c r="M20" s="12" t="s">
        <v>49</v>
      </c>
      <c r="N20" s="11" t="s">
        <v>26</v>
      </c>
      <c r="O20" s="13" t="s">
        <v>38</v>
      </c>
      <c r="P20" s="13">
        <v>0.33</v>
      </c>
      <c r="Q20" s="13">
        <v>0.33</v>
      </c>
      <c r="R20" s="13">
        <v>0.34</v>
      </c>
      <c r="S20" s="13">
        <v>0.03</v>
      </c>
      <c r="T20" s="11" t="s">
        <v>50</v>
      </c>
      <c r="U20" s="11" t="s">
        <v>51</v>
      </c>
      <c r="V20" s="10" t="str">
        <f>+[1]G.MISIONAL!V24</f>
        <v>SEGUNDO TRIMESTRE: Informe y Anexos presentados, reposan en la carpeta plan de accion 2014.
TERCER TRIMESTRE:
Informe y Anexos presentados, reposan en la carpeta plan de accion 2015.
3 % Terminación del informe de evaluación a las sociedades portuarias fluviales.</v>
      </c>
      <c r="W20" s="11" t="s">
        <v>52</v>
      </c>
      <c r="X20" s="14" t="str">
        <f>+[1]G.MISIONAL!X24</f>
        <v>N/A</v>
      </c>
      <c r="Y20" s="21">
        <f>+[1]G.MISIONAL!Y24</f>
        <v>9.9000000000000008E-3</v>
      </c>
      <c r="Z20" s="21">
        <f>+[1]G.MISIONAL!Z24</f>
        <v>9.9000000000000008E-3</v>
      </c>
      <c r="AA20" s="17">
        <f>+[1]G.MISIONAL!AA24</f>
        <v>0</v>
      </c>
      <c r="AB20" s="22">
        <f>+Y20+Z20+AA20</f>
        <v>1.9800000000000002E-2</v>
      </c>
    </row>
    <row r="21" spans="1:28" ht="113.25" thickBot="1">
      <c r="A21" s="886"/>
      <c r="B21" s="16"/>
      <c r="C21" s="16"/>
      <c r="D21" s="16"/>
      <c r="E21" s="16"/>
      <c r="F21" s="16"/>
      <c r="G21" s="16"/>
      <c r="H21" s="16"/>
      <c r="I21" s="16"/>
      <c r="J21" s="16"/>
      <c r="K21" s="886"/>
      <c r="L21" s="887"/>
      <c r="M21" s="12" t="s">
        <v>53</v>
      </c>
      <c r="N21" s="11" t="s">
        <v>26</v>
      </c>
      <c r="O21" s="13" t="s">
        <v>38</v>
      </c>
      <c r="P21" s="13">
        <v>0.2</v>
      </c>
      <c r="Q21" s="13">
        <v>0.2</v>
      </c>
      <c r="R21" s="13">
        <v>0.6</v>
      </c>
      <c r="S21" s="13">
        <v>0.04</v>
      </c>
      <c r="T21" s="11" t="s">
        <v>54</v>
      </c>
      <c r="U21" s="11" t="s">
        <v>51</v>
      </c>
      <c r="V21" s="12" t="str">
        <f>+[1]G.MISIONAL!V25</f>
        <v>SEGUNDO TRIMESTRE: Informe y Anexos presentados, reposan en la carpeta plan de accion 2014.
TERCER TRIMESTRE:
Informe y Anexos presentados, reposan en la carpeta plan de accion 2015.
3 % Terminación del informe de evaluación a las sociedades portuarias fl</v>
      </c>
      <c r="W21" s="11" t="s">
        <v>52</v>
      </c>
      <c r="X21" s="14" t="str">
        <f>+[1]G.MISIONAL!X25</f>
        <v>N/A</v>
      </c>
      <c r="Y21" s="14">
        <f>+[1]G.MISIONAL!Y25</f>
        <v>8.0000000000000002E-3</v>
      </c>
      <c r="Z21" s="14">
        <f>+[1]G.MISIONAL!Z25</f>
        <v>8.0000000000000002E-3</v>
      </c>
      <c r="AA21" s="14">
        <f>+[1]G.MISIONAL!AA25</f>
        <v>0</v>
      </c>
      <c r="AB21" s="20" t="e">
        <f t="shared" si="0"/>
        <v>#VALUE!</v>
      </c>
    </row>
    <row r="22" spans="1:28" ht="147" thickBot="1">
      <c r="A22" s="886"/>
      <c r="B22" s="16"/>
      <c r="C22" s="16"/>
      <c r="D22" s="16"/>
      <c r="E22" s="16"/>
      <c r="F22" s="16"/>
      <c r="G22" s="16"/>
      <c r="H22" s="16"/>
      <c r="I22" s="16"/>
      <c r="J22" s="16"/>
      <c r="K22" s="886"/>
      <c r="L22" s="887"/>
      <c r="M22" s="12" t="s">
        <v>55</v>
      </c>
      <c r="N22" s="11" t="s">
        <v>26</v>
      </c>
      <c r="O22" s="13">
        <v>0.25</v>
      </c>
      <c r="P22" s="13">
        <v>0.25</v>
      </c>
      <c r="Q22" s="13">
        <v>0.25</v>
      </c>
      <c r="R22" s="13">
        <v>0.25</v>
      </c>
      <c r="S22" s="13">
        <v>0.03</v>
      </c>
      <c r="T22" s="11" t="s">
        <v>54</v>
      </c>
      <c r="U22" s="11" t="s">
        <v>28</v>
      </c>
      <c r="V22" s="12" t="str">
        <f>+[1]G.MISIONAL!V26</f>
        <v>PRIMER TRIMESTRE: Informe y Anexos enviado a planeacion con memorando N° 20146100033723 
SEGUNDO TRIMESTRE: 
Informe y Anexos presentados, reposan en la carpeta plan de accion 2014.
TERCER TRIMESTRE:
Informe y Anexos presentados, reposan en la carpeta plan de accion 2014.
2,25% Informe de seguimeinto al cargue directo de carbón</v>
      </c>
      <c r="W22" s="11" t="s">
        <v>29</v>
      </c>
      <c r="X22" s="19">
        <f>+[1]G.MISIONAL!X26</f>
        <v>7.4999999999999997E-3</v>
      </c>
      <c r="Y22" s="19">
        <f>+[1]G.MISIONAL!Y26</f>
        <v>7.4999999999999997E-3</v>
      </c>
      <c r="Z22" s="19">
        <f>+[1]G.MISIONAL!Z26</f>
        <v>7.4999999999999997E-3</v>
      </c>
      <c r="AA22" s="23">
        <f>+[1]G.MISIONAL!AA26</f>
        <v>0</v>
      </c>
      <c r="AB22" s="22">
        <f t="shared" si="0"/>
        <v>2.2499999999999999E-2</v>
      </c>
    </row>
    <row r="23" spans="1:28" ht="147" thickBot="1">
      <c r="A23" s="886"/>
      <c r="B23" s="16"/>
      <c r="C23" s="16"/>
      <c r="D23" s="16"/>
      <c r="E23" s="16"/>
      <c r="F23" s="16"/>
      <c r="G23" s="16"/>
      <c r="H23" s="16"/>
      <c r="I23" s="16"/>
      <c r="J23" s="16"/>
      <c r="K23" s="886"/>
      <c r="L23" s="887"/>
      <c r="M23" s="12" t="s">
        <v>56</v>
      </c>
      <c r="N23" s="11" t="s">
        <v>26</v>
      </c>
      <c r="O23" s="13">
        <v>0.2</v>
      </c>
      <c r="P23" s="13">
        <v>0.4</v>
      </c>
      <c r="Q23" s="13">
        <v>0.2</v>
      </c>
      <c r="R23" s="13">
        <v>0.2</v>
      </c>
      <c r="S23" s="13">
        <v>0.03</v>
      </c>
      <c r="T23" s="11" t="s">
        <v>54</v>
      </c>
      <c r="U23" s="11" t="s">
        <v>28</v>
      </c>
      <c r="V23" s="12" t="str">
        <f>+[1]G.MISIONAL!V27</f>
        <v>PRIMER SEMESTRE: Informe y Anexos enviado a planeacion con memorando N° 20146100033723 
SEGUNDO TRIMESTRE: 
Informe y Anexos presentados, reposan en la carpeta plan de accion 2014.
TERCER TRIMESTRE:
Informe y Anexos presentados, reposan en la carpeta plan de accion 2014.
1,5% Informe de actualizacion del directorio de vigilados</v>
      </c>
      <c r="W23" s="11" t="s">
        <v>29</v>
      </c>
      <c r="X23" s="23">
        <f>+[1]G.MISIONAL!X27</f>
        <v>6.0000000000000001E-3</v>
      </c>
      <c r="Y23" s="23">
        <f>+[1]G.MISIONAL!Y27</f>
        <v>1.2E-2</v>
      </c>
      <c r="Z23" s="23">
        <f>+[1]G.MISIONAL!Z27</f>
        <v>6.0000000000000001E-3</v>
      </c>
      <c r="AA23" s="23">
        <f>+[1]G.MISIONAL!AA27</f>
        <v>0</v>
      </c>
      <c r="AB23" s="23">
        <f t="shared" si="0"/>
        <v>2.4E-2</v>
      </c>
    </row>
    <row r="24" spans="1:28" ht="135.75" thickBot="1">
      <c r="A24" s="886"/>
      <c r="B24" s="16"/>
      <c r="C24" s="16"/>
      <c r="D24" s="16"/>
      <c r="E24" s="16"/>
      <c r="F24" s="16"/>
      <c r="G24" s="16"/>
      <c r="H24" s="16"/>
      <c r="I24" s="16"/>
      <c r="J24" s="16"/>
      <c r="K24" s="886"/>
      <c r="L24" s="887"/>
      <c r="M24" s="12" t="s">
        <v>57</v>
      </c>
      <c r="N24" s="11" t="s">
        <v>26</v>
      </c>
      <c r="O24" s="13">
        <v>0.18</v>
      </c>
      <c r="P24" s="13">
        <v>0.41</v>
      </c>
      <c r="Q24" s="13">
        <v>0.28999999999999998</v>
      </c>
      <c r="R24" s="13">
        <v>0.12</v>
      </c>
      <c r="S24" s="13">
        <v>0.03</v>
      </c>
      <c r="T24" s="11" t="s">
        <v>58</v>
      </c>
      <c r="U24" s="11" t="s">
        <v>28</v>
      </c>
      <c r="V24" s="12" t="str">
        <f>+[1]G.MISIONAL!V28</f>
        <v>PRIMER TRIMESTRE: Informe y AnexosInforme y Anexos enviado a planeacion con memorando N° 20146100033723
SEGUNDO TRIMESTRE: Informe y Anexos presentados, reposan en la carpeta plan de accion 2014.
TERCER TRIMESTRE:
Informe y Anexos presentados, reposan en la carpeta plan de accion 2014.
2,25 Informe de polizas</v>
      </c>
      <c r="W24" s="11" t="s">
        <v>29</v>
      </c>
      <c r="X24" s="19">
        <f>+[1]G.MISIONAL!X28</f>
        <v>5.4000000000000003E-3</v>
      </c>
      <c r="Y24" s="19">
        <f>+[1]G.MISIONAL!Y28</f>
        <v>1.2299999999999998E-2</v>
      </c>
      <c r="Z24" s="19">
        <f>+[1]G.MISIONAL!Z28</f>
        <v>8.6999999999999994E-3</v>
      </c>
      <c r="AA24" s="19">
        <f>+[1]G.MISIONAL!AA28</f>
        <v>0</v>
      </c>
      <c r="AB24" s="23">
        <f t="shared" si="0"/>
        <v>2.64E-2</v>
      </c>
    </row>
    <row r="25" spans="1:28" ht="147" thickBot="1">
      <c r="A25" s="886"/>
      <c r="B25" s="886" t="s">
        <v>59</v>
      </c>
      <c r="C25" s="886"/>
      <c r="D25" s="886"/>
      <c r="E25" s="886"/>
      <c r="F25" s="886"/>
      <c r="G25" s="886"/>
      <c r="H25" s="886"/>
      <c r="I25" s="886"/>
      <c r="J25" s="886"/>
      <c r="K25" s="886"/>
      <c r="L25" s="887"/>
      <c r="M25" s="12" t="s">
        <v>60</v>
      </c>
      <c r="N25" s="11" t="s">
        <v>26</v>
      </c>
      <c r="O25" s="13">
        <v>0.28999999999999998</v>
      </c>
      <c r="P25" s="13">
        <v>0.28999999999999998</v>
      </c>
      <c r="Q25" s="13">
        <v>0.28999999999999998</v>
      </c>
      <c r="R25" s="13">
        <v>0.13</v>
      </c>
      <c r="S25" s="13">
        <v>0.04</v>
      </c>
      <c r="T25" s="11" t="s">
        <v>61</v>
      </c>
      <c r="U25" s="11" t="s">
        <v>28</v>
      </c>
      <c r="V25" s="12" t="str">
        <f>+[1]G.MISIONAL!V29</f>
        <v>PRIMER TRIMESTRE: Informe y Anexos enviado a planeacion con memorando N° 20146100033723
SEGUNDO TRIMESTRE:
Informe y Anexos presentados, reposan en la carpeta plan de accion 2014.
TERCER TRIMESTRE:
Informe y Anexos presentados, reposan en la carpeta plan de accion 2014.
3 % Informe de sguimiento a las obras civiles</v>
      </c>
      <c r="W25" s="11" t="s">
        <v>29</v>
      </c>
      <c r="X25" s="24">
        <f>+[1]G.MISIONAL!X29</f>
        <v>0.01</v>
      </c>
      <c r="Y25" s="24">
        <f>+[1]G.MISIONAL!Y29</f>
        <v>0.01</v>
      </c>
      <c r="Z25" s="24">
        <f>+[1]G.MISIONAL!Z29</f>
        <v>0.01</v>
      </c>
      <c r="AA25" s="24">
        <f>+[1]G.MISIONAL!AA29</f>
        <v>0</v>
      </c>
      <c r="AB25" s="23">
        <f t="shared" si="0"/>
        <v>0.03</v>
      </c>
    </row>
    <row r="26" spans="1:28" ht="158.25" thickBot="1">
      <c r="A26" s="886"/>
      <c r="B26" s="877" t="s">
        <v>62</v>
      </c>
      <c r="C26" s="886" t="s">
        <v>63</v>
      </c>
      <c r="D26" s="886"/>
      <c r="E26" s="886"/>
      <c r="F26" s="886"/>
      <c r="G26" s="886" t="s">
        <v>64</v>
      </c>
      <c r="H26" s="886"/>
      <c r="I26" s="886" t="s">
        <v>65</v>
      </c>
      <c r="J26" s="886"/>
      <c r="K26" s="886"/>
      <c r="L26" s="887"/>
      <c r="M26" s="12" t="s">
        <v>66</v>
      </c>
      <c r="N26" s="11" t="s">
        <v>26</v>
      </c>
      <c r="O26" s="13">
        <v>0.5</v>
      </c>
      <c r="P26" s="13">
        <v>0.17</v>
      </c>
      <c r="Q26" s="13">
        <v>0.17</v>
      </c>
      <c r="R26" s="13">
        <v>0.16</v>
      </c>
      <c r="S26" s="13">
        <v>0.03</v>
      </c>
      <c r="T26" s="11" t="s">
        <v>67</v>
      </c>
      <c r="U26" s="11" t="s">
        <v>28</v>
      </c>
      <c r="V26" s="12" t="str">
        <f>+[1]G.MISIONAL!V30</f>
        <v xml:space="preserve">PRIMER TRIMESTRE: Informe y Anexos enviado a planeacion con memorando N° 20146100033723
SEGUNDO TRIMESTRE:
Informe y Anexos presentados, reposan en la carpeta plan de accion 2014.
TERCER TRIMESTRE:
Informe y Anexos presentados, reposan en la carpeta plan de accion 2014.
2,25% Informe de accidentalidad.
</v>
      </c>
      <c r="W26" s="11" t="s">
        <v>29</v>
      </c>
      <c r="X26" s="19">
        <f>+[1]G.MISIONAL!X30</f>
        <v>7.4999999999999997E-3</v>
      </c>
      <c r="Y26" s="19">
        <f>+[1]G.MISIONAL!Y30</f>
        <v>7.4999999999999997E-3</v>
      </c>
      <c r="Z26" s="19">
        <f>+[1]G.MISIONAL!Z30</f>
        <v>7.4999999999999997E-3</v>
      </c>
      <c r="AA26" s="19">
        <f>+[1]G.MISIONAL!AA30</f>
        <v>0</v>
      </c>
      <c r="AB26" s="23">
        <f t="shared" si="0"/>
        <v>2.2499999999999999E-2</v>
      </c>
    </row>
    <row r="27" spans="1:28" ht="15.75" thickBot="1">
      <c r="A27" s="886"/>
      <c r="B27" s="877"/>
      <c r="C27" s="8">
        <v>41729</v>
      </c>
      <c r="D27" s="8">
        <v>41820</v>
      </c>
      <c r="E27" s="8">
        <v>41912</v>
      </c>
      <c r="F27" s="8">
        <v>42004</v>
      </c>
      <c r="G27" s="25" t="s">
        <v>69</v>
      </c>
      <c r="H27" s="25" t="s">
        <v>70</v>
      </c>
      <c r="I27" s="886"/>
      <c r="J27" s="886"/>
      <c r="K27" s="886"/>
      <c r="L27" s="886" t="s">
        <v>71</v>
      </c>
      <c r="M27" s="881" t="s">
        <v>72</v>
      </c>
      <c r="N27" s="878" t="s">
        <v>26</v>
      </c>
      <c r="O27" s="884">
        <v>0.19</v>
      </c>
      <c r="P27" s="884">
        <v>0.27</v>
      </c>
      <c r="Q27" s="884">
        <v>0.27</v>
      </c>
      <c r="R27" s="884">
        <v>0.27</v>
      </c>
      <c r="S27" s="884">
        <v>0.15</v>
      </c>
      <c r="T27" s="878" t="s">
        <v>73</v>
      </c>
      <c r="U27" s="878" t="s">
        <v>28</v>
      </c>
      <c r="V27" s="881" t="str">
        <f>+[1]G.MISIONAL!V31</f>
        <v>PRIMER TRIMESTRE: Informe y Anexos enviado a planeacion con memorando N° 20146100033723
SEGUNDO TRIMESTRE: 
Informe y Anexos presentados, reposan en la carpeta plan de accion 2014.
TRECER TRIMESTRE:
Informe y Anexos presentados, reposan en la carpeta plan de accion 2014
10,25 % Informe de seguimiento a PQRS</v>
      </c>
      <c r="W27" s="878" t="s">
        <v>29</v>
      </c>
      <c r="X27" s="882">
        <f>+[1]G.MISIONAL!X31</f>
        <v>3.7499999999999999E-2</v>
      </c>
      <c r="Y27" s="876">
        <f>+[1]G.MISIONAL!Y31</f>
        <v>3.7499999999999999E-2</v>
      </c>
      <c r="Z27" s="874">
        <f>+[1]G.MISIONAL!Z31</f>
        <v>3.7499999999999999E-2</v>
      </c>
      <c r="AA27" s="874">
        <f>+[1]G.MISIONAL!AA31</f>
        <v>0</v>
      </c>
      <c r="AB27" s="883">
        <f t="shared" si="0"/>
        <v>0.11249999999999999</v>
      </c>
    </row>
    <row r="28" spans="1:28" ht="15.75" thickBot="1">
      <c r="A28" s="886"/>
      <c r="B28" s="16" t="s">
        <v>74</v>
      </c>
      <c r="C28" s="26"/>
      <c r="D28" s="26"/>
      <c r="E28" s="26"/>
      <c r="F28" s="26"/>
      <c r="G28" s="27"/>
      <c r="H28" s="27"/>
      <c r="I28" s="28"/>
      <c r="J28" s="28"/>
      <c r="K28" s="886"/>
      <c r="L28" s="886"/>
      <c r="M28" s="881"/>
      <c r="N28" s="878"/>
      <c r="O28" s="884"/>
      <c r="P28" s="884"/>
      <c r="Q28" s="884"/>
      <c r="R28" s="884"/>
      <c r="S28" s="878"/>
      <c r="T28" s="878"/>
      <c r="U28" s="878"/>
      <c r="V28" s="881"/>
      <c r="W28" s="878"/>
      <c r="X28" s="882"/>
      <c r="Y28" s="875"/>
      <c r="Z28" s="875"/>
      <c r="AA28" s="875"/>
      <c r="AB28" s="883"/>
    </row>
    <row r="29" spans="1:28" ht="15.75" thickBot="1">
      <c r="A29" s="886"/>
      <c r="B29" s="16"/>
      <c r="C29" s="26"/>
      <c r="D29" s="26"/>
      <c r="E29" s="26"/>
      <c r="F29" s="26"/>
      <c r="G29" s="27"/>
      <c r="H29" s="27"/>
      <c r="I29" s="28"/>
      <c r="J29" s="28"/>
      <c r="K29" s="886"/>
      <c r="L29" s="886"/>
      <c r="M29" s="881" t="s">
        <v>75</v>
      </c>
      <c r="N29" s="878" t="s">
        <v>26</v>
      </c>
      <c r="O29" s="884">
        <v>0.25</v>
      </c>
      <c r="P29" s="884">
        <v>0.25</v>
      </c>
      <c r="Q29" s="884">
        <v>0.25</v>
      </c>
      <c r="R29" s="884">
        <v>0.25</v>
      </c>
      <c r="S29" s="884">
        <v>0.15</v>
      </c>
      <c r="T29" s="878" t="s">
        <v>76</v>
      </c>
      <c r="U29" s="878" t="s">
        <v>28</v>
      </c>
      <c r="V29" s="881" t="str">
        <f>+[1]G.MISIONAL!V32</f>
        <v>PRIMER TRIMESTRE: Informe y Anexos enviado a planeacion con memorando N° 20146100033723
SEGUNDO TRIMESTRE: 
Informe y Anexos presentados, reposan en la carpeta plan de accion 2014.
TERCER TRIMESTRE:
Informe y Anexos presentados, reposan en la carpeta plan de accion 2014
10,25 % Informe de aperturas de investigación e impulos procesales</v>
      </c>
      <c r="W29" s="878" t="s">
        <v>29</v>
      </c>
      <c r="X29" s="882">
        <f>+[1]G.MISIONAL!X32</f>
        <v>3.7499999999999999E-2</v>
      </c>
      <c r="Y29" s="876">
        <f>+[1]G.MISIONAL!Y32</f>
        <v>3.7499999999999999E-2</v>
      </c>
      <c r="Z29" s="874">
        <f>+[1]G.MISIONAL!Z32</f>
        <v>3.7499999999999999E-2</v>
      </c>
      <c r="AA29" s="874">
        <f>+[1]G.MISIONAL!AA32</f>
        <v>0</v>
      </c>
      <c r="AB29" s="876">
        <f>+X29+Y29+Z29+AA29</f>
        <v>0.11249999999999999</v>
      </c>
    </row>
    <row r="30" spans="1:28" ht="15.75" thickBot="1">
      <c r="A30" s="886"/>
      <c r="B30" s="10"/>
      <c r="C30" s="10"/>
      <c r="D30" s="10"/>
      <c r="E30" s="10"/>
      <c r="F30" s="10"/>
      <c r="G30" s="10"/>
      <c r="H30" s="10"/>
      <c r="I30" s="10"/>
      <c r="J30" s="10"/>
      <c r="K30" s="886"/>
      <c r="L30" s="886"/>
      <c r="M30" s="881"/>
      <c r="N30" s="878"/>
      <c r="O30" s="884"/>
      <c r="P30" s="884"/>
      <c r="Q30" s="884"/>
      <c r="R30" s="884"/>
      <c r="S30" s="878"/>
      <c r="T30" s="878"/>
      <c r="U30" s="878"/>
      <c r="V30" s="881"/>
      <c r="W30" s="878"/>
      <c r="X30" s="882"/>
      <c r="Y30" s="875"/>
      <c r="Z30" s="875"/>
      <c r="AA30" s="875"/>
      <c r="AB30" s="876"/>
    </row>
    <row r="31" spans="1:28" ht="15.75" thickBot="1">
      <c r="A31" s="886"/>
      <c r="B31" s="877" t="s">
        <v>77</v>
      </c>
      <c r="C31" s="877"/>
      <c r="D31" s="877"/>
      <c r="E31" s="877"/>
      <c r="F31" s="878" t="s">
        <v>78</v>
      </c>
      <c r="G31" s="878"/>
      <c r="H31" s="878"/>
      <c r="I31" s="878"/>
      <c r="J31" s="878"/>
      <c r="K31" s="886"/>
      <c r="L31" s="879" t="s">
        <v>79</v>
      </c>
      <c r="M31" s="879"/>
      <c r="N31" s="879"/>
      <c r="O31" s="879"/>
      <c r="P31" s="879"/>
      <c r="Q31" s="879"/>
      <c r="R31" s="879"/>
      <c r="S31" s="879"/>
      <c r="T31" s="879"/>
      <c r="U31" s="879"/>
      <c r="V31" s="879"/>
      <c r="W31" s="879"/>
      <c r="X31" s="29">
        <f>SUM(X12:X30)</f>
        <v>0.13840000000000002</v>
      </c>
      <c r="Y31" s="29">
        <f t="shared" ref="Y31:AA31" si="1">SUM(Y12:Y30)</f>
        <v>0.1812</v>
      </c>
      <c r="Z31" s="29">
        <f t="shared" si="1"/>
        <v>0.24360000000000004</v>
      </c>
      <c r="AA31" s="29">
        <f t="shared" si="1"/>
        <v>0</v>
      </c>
      <c r="AB31" s="29">
        <f>+AA31+Z31+Y31+X31</f>
        <v>0.56320000000000014</v>
      </c>
    </row>
    <row r="32" spans="1:28" ht="15.75" thickBot="1">
      <c r="A32" s="4"/>
      <c r="B32" s="4"/>
      <c r="C32" s="4"/>
      <c r="D32" s="4"/>
      <c r="E32" s="4"/>
      <c r="F32" s="4"/>
      <c r="G32" s="4"/>
      <c r="H32" s="4"/>
      <c r="I32" s="4"/>
      <c r="J32" s="4"/>
      <c r="K32" s="5"/>
      <c r="L32" s="5"/>
      <c r="M32" s="5"/>
      <c r="N32" s="5"/>
      <c r="O32" s="5"/>
      <c r="P32" s="5"/>
      <c r="Q32" s="5"/>
      <c r="R32" s="5"/>
      <c r="S32" s="5"/>
      <c r="T32" s="5"/>
      <c r="U32" s="5"/>
      <c r="V32" s="5"/>
      <c r="W32" s="5"/>
      <c r="X32" s="5"/>
    </row>
    <row r="33" spans="1:28" ht="15.75" thickBot="1">
      <c r="A33" s="863" t="s">
        <v>80</v>
      </c>
      <c r="B33" s="805" t="s">
        <v>6</v>
      </c>
      <c r="C33" s="805"/>
      <c r="D33" s="805"/>
      <c r="E33" s="805"/>
      <c r="F33" s="805"/>
      <c r="G33" s="805"/>
      <c r="H33" s="805"/>
      <c r="I33" s="805"/>
      <c r="J33" s="806"/>
      <c r="K33" s="863" t="s">
        <v>7</v>
      </c>
      <c r="L33" s="863" t="s">
        <v>8</v>
      </c>
      <c r="M33" s="866" t="s">
        <v>9</v>
      </c>
      <c r="N33" s="866" t="s">
        <v>10</v>
      </c>
      <c r="O33" s="868" t="s">
        <v>81</v>
      </c>
      <c r="P33" s="869"/>
      <c r="Q33" s="869"/>
      <c r="R33" s="870"/>
      <c r="S33" s="871" t="s">
        <v>12</v>
      </c>
      <c r="T33" s="871" t="s">
        <v>13</v>
      </c>
      <c r="U33" s="871" t="s">
        <v>14</v>
      </c>
      <c r="V33" s="871" t="s">
        <v>15</v>
      </c>
      <c r="W33" s="812" t="s">
        <v>16</v>
      </c>
      <c r="X33" s="857" t="s">
        <v>82</v>
      </c>
      <c r="Y33" s="805"/>
      <c r="Z33" s="805"/>
      <c r="AA33" s="806"/>
      <c r="AB33" s="861" t="s">
        <v>18</v>
      </c>
    </row>
    <row r="34" spans="1:28" ht="15.75" thickBot="1">
      <c r="A34" s="864"/>
      <c r="B34" s="859"/>
      <c r="C34" s="859"/>
      <c r="D34" s="859"/>
      <c r="E34" s="859"/>
      <c r="F34" s="859"/>
      <c r="G34" s="859"/>
      <c r="H34" s="859"/>
      <c r="I34" s="859"/>
      <c r="J34" s="860"/>
      <c r="K34" s="865"/>
      <c r="L34" s="865"/>
      <c r="M34" s="867"/>
      <c r="N34" s="867"/>
      <c r="O34" s="30">
        <v>41729</v>
      </c>
      <c r="P34" s="30">
        <v>41820</v>
      </c>
      <c r="Q34" s="30">
        <v>41912</v>
      </c>
      <c r="R34" s="31">
        <v>42004</v>
      </c>
      <c r="S34" s="872"/>
      <c r="T34" s="872"/>
      <c r="U34" s="873"/>
      <c r="V34" s="873"/>
      <c r="W34" s="856"/>
      <c r="X34" s="858"/>
      <c r="Y34" s="859"/>
      <c r="Z34" s="859"/>
      <c r="AA34" s="860"/>
      <c r="AB34" s="862"/>
    </row>
    <row r="35" spans="1:28" ht="15.75" thickBot="1">
      <c r="A35" s="864"/>
      <c r="B35" s="795" t="s">
        <v>19</v>
      </c>
      <c r="C35" s="795"/>
      <c r="D35" s="796"/>
      <c r="E35" s="794" t="s">
        <v>20</v>
      </c>
      <c r="F35" s="796"/>
      <c r="G35" s="794" t="s">
        <v>21</v>
      </c>
      <c r="H35" s="796"/>
      <c r="I35" s="794" t="s">
        <v>22</v>
      </c>
      <c r="J35" s="795"/>
      <c r="K35" s="863" t="s">
        <v>23</v>
      </c>
      <c r="L35" s="813" t="s">
        <v>24</v>
      </c>
      <c r="M35" s="838" t="s">
        <v>83</v>
      </c>
      <c r="N35" s="838" t="s">
        <v>84</v>
      </c>
      <c r="O35" s="852">
        <v>0.25</v>
      </c>
      <c r="P35" s="853">
        <v>0.25</v>
      </c>
      <c r="Q35" s="853">
        <v>0.25</v>
      </c>
      <c r="R35" s="853">
        <v>0.25</v>
      </c>
      <c r="S35" s="854">
        <v>0.05</v>
      </c>
      <c r="T35" s="838" t="s">
        <v>85</v>
      </c>
      <c r="U35" s="829" t="s">
        <v>28</v>
      </c>
      <c r="V35" s="848" t="str">
        <f>+'[1]DELEGADA DE TRANSITO'!L5</f>
        <v>PRIMER TRIMESTRE: Se realizaron 182 visitas, registros en el grupo de inspeccion y vigilancia.
SEGUNDO TRIMESTRE: Se realizaron 95 visitas, registros en el grupo de inspeccion y vigilancia.
TERCER TRIMESTRE:
Se realizaron 52 visitas, registro en el grupo de inspeccion</v>
      </c>
      <c r="W35" s="849" t="s">
        <v>29</v>
      </c>
      <c r="X35" s="32" t="s">
        <v>30</v>
      </c>
      <c r="Y35" s="33" t="s">
        <v>31</v>
      </c>
      <c r="Z35" s="33" t="s">
        <v>32</v>
      </c>
      <c r="AA35" s="33" t="s">
        <v>33</v>
      </c>
      <c r="AB35" s="34"/>
    </row>
    <row r="36" spans="1:28" ht="15.75" thickBot="1">
      <c r="A36" s="864"/>
      <c r="B36" s="795" t="s">
        <v>34</v>
      </c>
      <c r="C36" s="795"/>
      <c r="D36" s="796"/>
      <c r="E36" s="35" t="s">
        <v>86</v>
      </c>
      <c r="F36" s="36"/>
      <c r="G36" s="37">
        <v>1</v>
      </c>
      <c r="H36" s="36"/>
      <c r="I36" s="35"/>
      <c r="J36" s="38"/>
      <c r="K36" s="864"/>
      <c r="L36" s="813"/>
      <c r="M36" s="839"/>
      <c r="N36" s="839"/>
      <c r="O36" s="842"/>
      <c r="P36" s="825"/>
      <c r="Q36" s="825"/>
      <c r="R36" s="825"/>
      <c r="S36" s="855"/>
      <c r="T36" s="828"/>
      <c r="U36" s="808"/>
      <c r="V36" s="832"/>
      <c r="W36" s="808"/>
      <c r="X36" s="39">
        <f>+[1]G.MISIONAL!X38</f>
        <v>1.2500000000000001E-2</v>
      </c>
      <c r="Y36" s="39">
        <f>+[1]G.MISIONAL!Y38</f>
        <v>1.2500000000000001E-2</v>
      </c>
      <c r="Z36" s="39">
        <f>+[1]G.MISIONAL!Z38</f>
        <v>6.2500000000000003E-3</v>
      </c>
      <c r="AA36" s="39">
        <f>+[1]G.MISIONAL!AA38</f>
        <v>0</v>
      </c>
      <c r="AB36" s="40">
        <f>+AA36+Z36+Y36+X36</f>
        <v>3.125E-2</v>
      </c>
    </row>
    <row r="37" spans="1:28" ht="15.75" thickBot="1">
      <c r="A37" s="864"/>
      <c r="B37" s="41"/>
      <c r="C37" s="41"/>
      <c r="D37" s="41"/>
      <c r="E37" s="41"/>
      <c r="F37" s="41"/>
      <c r="G37" s="41"/>
      <c r="H37" s="41"/>
      <c r="I37" s="41"/>
      <c r="J37" s="41"/>
      <c r="K37" s="864"/>
      <c r="L37" s="814"/>
      <c r="M37" s="838" t="s">
        <v>87</v>
      </c>
      <c r="N37" s="838" t="s">
        <v>84</v>
      </c>
      <c r="O37" s="850">
        <v>0.25</v>
      </c>
      <c r="P37" s="843">
        <v>0.25</v>
      </c>
      <c r="Q37" s="843">
        <v>0.25</v>
      </c>
      <c r="R37" s="843">
        <v>0.25</v>
      </c>
      <c r="S37" s="845">
        <v>0.02</v>
      </c>
      <c r="T37" s="828" t="s">
        <v>85</v>
      </c>
      <c r="U37" s="808" t="s">
        <v>28</v>
      </c>
      <c r="V37" s="830" t="str">
        <f>+'[1]DELEGADA DE TRANSITO'!L6</f>
        <v xml:space="preserve">PRIMER TRIMESTRE:Se realizaron 39 operativos, registros en el grupo de inspeccion y vigilancia.
SEGUNDO TRIMESTRE: Se realizaron 64 operativos, registros en el grupo de inspeccion y vigilancia.
TERCER TRIMESTRE:
Se realizaron 24 operativos, registro en el grupo de inspeccion.
</v>
      </c>
      <c r="W37" s="847" t="s">
        <v>29</v>
      </c>
      <c r="X37" s="833">
        <f>+[1]G.MISIONAL!X39</f>
        <v>5.0000000000000001E-3</v>
      </c>
      <c r="Y37" s="835">
        <f>+[1]G.MISIONAL!Y39</f>
        <v>5.0000000000000001E-3</v>
      </c>
      <c r="Z37" s="835">
        <f>+[1]G.MISIONAL!Z39</f>
        <v>5.0000000000000001E-3</v>
      </c>
      <c r="AA37" s="835">
        <f>+[1]G.MISIONAL!AA39</f>
        <v>0</v>
      </c>
      <c r="AB37" s="836">
        <f>+AA37+Z37+Y37+X37</f>
        <v>1.4999999999999999E-2</v>
      </c>
    </row>
    <row r="38" spans="1:28" ht="15.75" thickBot="1">
      <c r="A38" s="864"/>
      <c r="B38" s="42"/>
      <c r="C38" s="42"/>
      <c r="D38" s="42"/>
      <c r="E38" s="42"/>
      <c r="F38" s="42"/>
      <c r="G38" s="42"/>
      <c r="H38" s="42"/>
      <c r="I38" s="42"/>
      <c r="J38" s="43"/>
      <c r="K38" s="864"/>
      <c r="L38" s="815"/>
      <c r="M38" s="839"/>
      <c r="N38" s="839"/>
      <c r="O38" s="851"/>
      <c r="P38" s="844"/>
      <c r="Q38" s="844"/>
      <c r="R38" s="844"/>
      <c r="S38" s="846"/>
      <c r="T38" s="828"/>
      <c r="U38" s="808"/>
      <c r="V38" s="832"/>
      <c r="W38" s="808"/>
      <c r="X38" s="834"/>
      <c r="Y38" s="835"/>
      <c r="Z38" s="835"/>
      <c r="AA38" s="835"/>
      <c r="AB38" s="837"/>
    </row>
    <row r="39" spans="1:28" ht="15.75" thickBot="1">
      <c r="A39" s="864"/>
      <c r="B39" s="42"/>
      <c r="C39" s="42"/>
      <c r="D39" s="42"/>
      <c r="E39" s="42"/>
      <c r="F39" s="42"/>
      <c r="G39" s="42"/>
      <c r="H39" s="42"/>
      <c r="I39" s="42"/>
      <c r="J39" s="43"/>
      <c r="K39" s="864"/>
      <c r="L39" s="812" t="s">
        <v>36</v>
      </c>
      <c r="M39" s="838" t="s">
        <v>88</v>
      </c>
      <c r="N39" s="840" t="s">
        <v>84</v>
      </c>
      <c r="O39" s="841">
        <v>0.25</v>
      </c>
      <c r="P39" s="824">
        <v>0.25</v>
      </c>
      <c r="Q39" s="824">
        <v>0.25</v>
      </c>
      <c r="R39" s="824">
        <v>0.25</v>
      </c>
      <c r="S39" s="826">
        <v>0.03</v>
      </c>
      <c r="T39" s="828" t="s">
        <v>89</v>
      </c>
      <c r="U39" s="829" t="s">
        <v>28</v>
      </c>
      <c r="V39" s="830" t="str">
        <f>+'[1]DELEGADA DE TRANSITO'!L7</f>
        <v xml:space="preserve">PRIMER TRIMESTRE:Se hicieron 6 reuniones con vigilados.
SEGUNDO TRIMESTRE: Se hicieron 4 reuniones con vigilados.
TERCER TRIMESTRE:
Se hicieron 13 reuniones con vigilados, registro despacho del Delegado de transito.
</v>
      </c>
      <c r="W39" s="816" t="s">
        <v>29</v>
      </c>
      <c r="X39" s="817">
        <f>+[1]G.MISIONAL!X41</f>
        <v>7.4999999999999997E-3</v>
      </c>
      <c r="Y39" s="820">
        <f>+[1]G.MISIONAL!Y41</f>
        <v>7.4999999999999997E-3</v>
      </c>
      <c r="Z39" s="820">
        <f>+[1]G.MISIONAL!Z41</f>
        <v>7.4999999999999997E-3</v>
      </c>
      <c r="AA39" s="820">
        <f>+[1]G.MISIONAL!AA41</f>
        <v>0</v>
      </c>
      <c r="AB39" s="822">
        <f>+AA39+Z39+Y39+X39</f>
        <v>2.2499999999999999E-2</v>
      </c>
    </row>
    <row r="40" spans="1:28" ht="15.75" thickBot="1">
      <c r="A40" s="880"/>
      <c r="B40" s="802" t="s">
        <v>62</v>
      </c>
      <c r="C40" s="805" t="s">
        <v>59</v>
      </c>
      <c r="D40" s="805"/>
      <c r="E40" s="805"/>
      <c r="F40" s="805"/>
      <c r="G40" s="805"/>
      <c r="H40" s="805"/>
      <c r="I40" s="805"/>
      <c r="J40" s="806"/>
      <c r="K40" s="864"/>
      <c r="L40" s="813"/>
      <c r="M40" s="828"/>
      <c r="N40" s="828"/>
      <c r="O40" s="842"/>
      <c r="P40" s="825"/>
      <c r="Q40" s="825"/>
      <c r="R40" s="825"/>
      <c r="S40" s="827"/>
      <c r="T40" s="828"/>
      <c r="U40" s="808"/>
      <c r="V40" s="831"/>
      <c r="W40" s="816"/>
      <c r="X40" s="818"/>
      <c r="Y40" s="821"/>
      <c r="Z40" s="821"/>
      <c r="AA40" s="821"/>
      <c r="AB40" s="823"/>
    </row>
    <row r="41" spans="1:28" ht="15.75" thickBot="1">
      <c r="A41" s="880"/>
      <c r="B41" s="803"/>
      <c r="C41" s="44"/>
      <c r="D41" s="44"/>
      <c r="E41" s="44"/>
      <c r="F41" s="44"/>
      <c r="G41" s="44"/>
      <c r="H41" s="44"/>
      <c r="I41" s="44"/>
      <c r="J41" s="45"/>
      <c r="K41" s="864"/>
      <c r="L41" s="814"/>
      <c r="M41" s="828"/>
      <c r="N41" s="828"/>
      <c r="O41" s="842"/>
      <c r="P41" s="825"/>
      <c r="Q41" s="825"/>
      <c r="R41" s="825"/>
      <c r="S41" s="827"/>
      <c r="T41" s="828"/>
      <c r="U41" s="807" t="s">
        <v>28</v>
      </c>
      <c r="V41" s="831"/>
      <c r="W41" s="816"/>
      <c r="X41" s="818"/>
      <c r="Y41" s="46"/>
      <c r="Z41" s="46"/>
      <c r="AA41" s="46"/>
      <c r="AB41" s="47"/>
    </row>
    <row r="42" spans="1:28" ht="15.75" thickBot="1">
      <c r="A42" s="880"/>
      <c r="B42" s="803"/>
      <c r="C42" s="809" t="s">
        <v>63</v>
      </c>
      <c r="D42" s="809"/>
      <c r="E42" s="809"/>
      <c r="F42" s="810"/>
      <c r="G42" s="811" t="s">
        <v>64</v>
      </c>
      <c r="H42" s="810"/>
      <c r="I42" s="48" t="s">
        <v>65</v>
      </c>
      <c r="J42" s="49"/>
      <c r="K42" s="864"/>
      <c r="L42" s="815"/>
      <c r="M42" s="839"/>
      <c r="N42" s="839"/>
      <c r="O42" s="842"/>
      <c r="P42" s="825"/>
      <c r="Q42" s="825"/>
      <c r="R42" s="825"/>
      <c r="S42" s="827"/>
      <c r="T42" s="828"/>
      <c r="U42" s="808"/>
      <c r="V42" s="832"/>
      <c r="W42" s="816"/>
      <c r="X42" s="819"/>
      <c r="Y42" s="46"/>
      <c r="Z42" s="46"/>
      <c r="AA42" s="46"/>
      <c r="AB42" s="47"/>
    </row>
    <row r="43" spans="1:28" ht="124.5" thickBot="1">
      <c r="A43" s="880"/>
      <c r="B43" s="804"/>
      <c r="C43" s="50">
        <v>41729</v>
      </c>
      <c r="D43" s="30">
        <v>41820</v>
      </c>
      <c r="E43" s="30">
        <v>41912</v>
      </c>
      <c r="F43" s="30">
        <v>42004</v>
      </c>
      <c r="G43" s="51" t="s">
        <v>69</v>
      </c>
      <c r="H43" s="51" t="s">
        <v>70</v>
      </c>
      <c r="I43" s="811" t="s">
        <v>65</v>
      </c>
      <c r="J43" s="810"/>
      <c r="K43" s="864"/>
      <c r="L43" s="812" t="s">
        <v>71</v>
      </c>
      <c r="M43" s="52" t="s">
        <v>90</v>
      </c>
      <c r="N43" s="52" t="s">
        <v>84</v>
      </c>
      <c r="O43" s="53">
        <v>0.1</v>
      </c>
      <c r="P43" s="54">
        <v>0.2</v>
      </c>
      <c r="Q43" s="55">
        <v>0.5</v>
      </c>
      <c r="R43" s="55">
        <v>0.2</v>
      </c>
      <c r="S43" s="56">
        <v>0.1</v>
      </c>
      <c r="T43" s="57" t="s">
        <v>91</v>
      </c>
      <c r="U43" s="58" t="s">
        <v>28</v>
      </c>
      <c r="V43" s="59" t="str">
        <f>+'[1]DELEGADA DE TRANSITO'!L8</f>
        <v xml:space="preserve">PRIMER TRIMESTRE:Se han tramitado 463 investigaciones, registro en el Grupo de Control.
SEGUNDO TRIMESTRE: Se han tramitado 93 investigaciones, registro en el grupo de control.
TERCER TRIMESTRE:
Se han tramitado 267 investigaciones, registro en el grupo de control.
</v>
      </c>
      <c r="W43" s="60" t="s">
        <v>29</v>
      </c>
      <c r="X43" s="61">
        <f>+[1]G.MISIONAL!X45</f>
        <v>1.0000000000000002E-2</v>
      </c>
      <c r="Y43" s="61">
        <f>+[1]G.MISIONAL!Y45</f>
        <v>2.0000000000000004E-2</v>
      </c>
      <c r="Z43" s="61">
        <f>+[1]G.MISIONAL!Z45</f>
        <v>0.05</v>
      </c>
      <c r="AA43" s="61">
        <f>+[1]G.MISIONAL!AA45</f>
        <v>0</v>
      </c>
      <c r="AB43" s="62">
        <f>+AA43+Z43+Y43+X43</f>
        <v>8.0000000000000016E-2</v>
      </c>
    </row>
    <row r="44" spans="1:28" ht="147" thickBot="1">
      <c r="A44" s="864"/>
      <c r="B44" s="63" t="s">
        <v>74</v>
      </c>
      <c r="C44" s="30"/>
      <c r="D44" s="30"/>
      <c r="E44" s="30"/>
      <c r="F44" s="30"/>
      <c r="G44" s="51"/>
      <c r="H44" s="51"/>
      <c r="I44" s="811"/>
      <c r="J44" s="810"/>
      <c r="K44" s="864"/>
      <c r="L44" s="813"/>
      <c r="M44" s="52" t="s">
        <v>92</v>
      </c>
      <c r="N44" s="52" t="s">
        <v>84</v>
      </c>
      <c r="O44" s="53">
        <v>0.1</v>
      </c>
      <c r="P44" s="54">
        <v>0.3</v>
      </c>
      <c r="Q44" s="55">
        <v>0.2</v>
      </c>
      <c r="R44" s="55">
        <v>0.4</v>
      </c>
      <c r="S44" s="56">
        <v>0.1</v>
      </c>
      <c r="T44" s="57" t="s">
        <v>91</v>
      </c>
      <c r="U44" s="58" t="s">
        <v>28</v>
      </c>
      <c r="V44" s="59" t="str">
        <f>+'[1]DELEGADA DE TRANSITO'!L9</f>
        <v xml:space="preserve">PRIMER TRIMESTRE:Se han fallado 33 investigaciones administrativas, registro en el Grupo de Control.
SEGUNDO TRIMESTRE: Se han fallado 306 investigaciones administrativas, registro en el grupo de control.
TERCER TRIMESTRE:
Durante este trimestre se tramitaron 62 fallos recursos, registro en el grupo de control.
</v>
      </c>
      <c r="W44" s="60" t="s">
        <v>29</v>
      </c>
      <c r="X44" s="64">
        <f>+[1]G.MISIONAL!X46</f>
        <v>5.000000000000001E-3</v>
      </c>
      <c r="Y44" s="65">
        <f>+[1]G.MISIONAL!Y46</f>
        <v>0.03</v>
      </c>
      <c r="Z44" s="65">
        <f>+[1]G.MISIONAL!Z46</f>
        <v>1.0000000000000002E-2</v>
      </c>
      <c r="AA44" s="65">
        <f>+[1]G.MISIONAL!AA46</f>
        <v>0</v>
      </c>
      <c r="AB44" s="66">
        <f>+AA44+Z44+Y44+X44</f>
        <v>4.4999999999999998E-2</v>
      </c>
    </row>
    <row r="45" spans="1:28" ht="124.5" thickBot="1">
      <c r="A45" s="864"/>
      <c r="B45" s="67"/>
      <c r="C45" s="68"/>
      <c r="D45" s="68"/>
      <c r="E45" s="68"/>
      <c r="F45" s="68"/>
      <c r="G45" s="69"/>
      <c r="H45" s="69"/>
      <c r="I45" s="67"/>
      <c r="J45" s="67"/>
      <c r="K45" s="864"/>
      <c r="L45" s="813"/>
      <c r="M45" s="52" t="s">
        <v>93</v>
      </c>
      <c r="N45" s="52" t="s">
        <v>84</v>
      </c>
      <c r="O45" s="53">
        <v>0.1</v>
      </c>
      <c r="P45" s="54">
        <v>0.3</v>
      </c>
      <c r="Q45" s="55">
        <v>0.2</v>
      </c>
      <c r="R45" s="55">
        <v>0.4</v>
      </c>
      <c r="S45" s="56">
        <v>0.1</v>
      </c>
      <c r="T45" s="57" t="s">
        <v>91</v>
      </c>
      <c r="U45" s="58" t="s">
        <v>28</v>
      </c>
      <c r="V45" s="59" t="str">
        <f>+'[1]DELEGADA DE TRANSITO'!L10</f>
        <v xml:space="preserve">PRIMER TRIMESTRE:Se han tramitado 83 recursos, registro en el Grupo de Control.
SEGUNDO TRIMESTRE:Se han tramitado 54 recursos, registro en el grupo de control.
TERCER TRIMESTRE:
Durante el tercer trimestre se realizaron 38 recursos, registro en el grupo de control,
</v>
      </c>
      <c r="W45" s="60" t="s">
        <v>29</v>
      </c>
      <c r="X45" s="70">
        <f>+[1]G.MISIONAL!X47</f>
        <v>1.0000000000000002E-2</v>
      </c>
      <c r="Y45" s="70">
        <f>+[1]G.MISIONAL!Y47</f>
        <v>1.4999999999999999E-2</v>
      </c>
      <c r="Z45" s="70">
        <f>+[1]G.MISIONAL!Z47</f>
        <v>1.0000000000000002E-2</v>
      </c>
      <c r="AA45" s="70">
        <f>+[1]G.MISIONAL!AA47</f>
        <v>0</v>
      </c>
      <c r="AB45" s="62">
        <f>+AA45+Z45+Y45+X45</f>
        <v>3.5000000000000003E-2</v>
      </c>
    </row>
    <row r="46" spans="1:28" ht="147" thickBot="1">
      <c r="A46" s="864"/>
      <c r="B46" s="67"/>
      <c r="C46" s="68"/>
      <c r="D46" s="68"/>
      <c r="E46" s="68"/>
      <c r="F46" s="68"/>
      <c r="G46" s="69"/>
      <c r="H46" s="69"/>
      <c r="I46" s="67"/>
      <c r="J46" s="67"/>
      <c r="K46" s="864"/>
      <c r="L46" s="813"/>
      <c r="M46" s="52" t="s">
        <v>94</v>
      </c>
      <c r="N46" s="52" t="s">
        <v>84</v>
      </c>
      <c r="O46" s="53">
        <v>0.25</v>
      </c>
      <c r="P46" s="54">
        <v>0.25</v>
      </c>
      <c r="Q46" s="54">
        <v>0.25</v>
      </c>
      <c r="R46" s="54">
        <v>0.25</v>
      </c>
      <c r="S46" s="56">
        <v>0.3</v>
      </c>
      <c r="T46" s="57" t="s">
        <v>95</v>
      </c>
      <c r="U46" s="58" t="s">
        <v>28</v>
      </c>
      <c r="V46" s="59" t="str">
        <f>+'[1]DELEGADA DE TRANSITO'!L11</f>
        <v xml:space="preserve">PRIMER TRIMESTRE:Se realizo el tramite de 3,442 actos administrativos, registro en el grupo de IUIT.
SEGUNDO TRIMESTRE&lt;.Se realizo el tramite de 4112 actos administrativos, registro en el grupo de iuit.
TERCER TRIMESTRE:
Se han tramitado en el trimestre 2346 IUIT, registro en el grupo de IUIT.
</v>
      </c>
      <c r="W46" s="60" t="s">
        <v>29</v>
      </c>
      <c r="X46" s="71">
        <f>+[1]G.MISIONAL!X48</f>
        <v>6.25E-2</v>
      </c>
      <c r="Y46" s="71">
        <f>+[1]G.MISIONAL!Y48</f>
        <v>7.4999999999999997E-2</v>
      </c>
      <c r="Z46" s="71">
        <f>+[1]G.MISIONAL!Z48</f>
        <v>2.4999999999999998E-2</v>
      </c>
      <c r="AA46" s="71">
        <f>+[1]G.MISIONAL!AA48</f>
        <v>0</v>
      </c>
      <c r="AB46" s="66">
        <f>+AA46+Z46+Y46+X46</f>
        <v>0.16249999999999998</v>
      </c>
    </row>
    <row r="47" spans="1:28" ht="124.5" thickBot="1">
      <c r="A47" s="864"/>
      <c r="B47" s="72"/>
      <c r="C47" s="73"/>
      <c r="D47" s="73"/>
      <c r="E47" s="73"/>
      <c r="F47" s="73"/>
      <c r="G47" s="74"/>
      <c r="H47" s="74"/>
      <c r="I47" s="41"/>
      <c r="J47" s="41"/>
      <c r="K47" s="864"/>
      <c r="L47" s="813"/>
      <c r="M47" s="75" t="s">
        <v>96</v>
      </c>
      <c r="N47" s="52" t="s">
        <v>84</v>
      </c>
      <c r="O47" s="53">
        <v>0.2</v>
      </c>
      <c r="P47" s="54">
        <v>0.3</v>
      </c>
      <c r="Q47" s="55">
        <v>0.4</v>
      </c>
      <c r="R47" s="55">
        <v>0.1</v>
      </c>
      <c r="S47" s="56">
        <v>0.1</v>
      </c>
      <c r="T47" s="57" t="s">
        <v>97</v>
      </c>
      <c r="U47" s="58" t="s">
        <v>28</v>
      </c>
      <c r="V47" s="59" t="str">
        <f>+'[1]DELEGADA DE TRANSITO'!L12</f>
        <v xml:space="preserve">PRIMER TRIMESTRE:Se han tramitado 959 PQR del año 2013, registro en el Grupo de PQR.
SEGUNDO TRIMESTRE: Se han tramitado 486 PQR del año  2012 y 2013, registro en el grupo de PQR.
TERCER TRIMESTRE:
Se han tramitado en el trimestre 195 PQR, registro en el grupo de PQR.
</v>
      </c>
      <c r="W47" s="60" t="s">
        <v>29</v>
      </c>
      <c r="X47" s="76">
        <f>+[1]G.MISIONAL!X49</f>
        <v>7.1248142644873697E-3</v>
      </c>
      <c r="Y47" s="76">
        <f>+[1]G.MISIONAL!Y49</f>
        <v>2.3999999999999998E-3</v>
      </c>
      <c r="Z47" s="76">
        <f>+[1]G.MISIONAL!Z49</f>
        <v>1.3333333333333336E-2</v>
      </c>
      <c r="AA47" s="76">
        <f>+[1]G.MISIONAL!AA49</f>
        <v>0</v>
      </c>
      <c r="AB47" s="77">
        <f>+AA47+Z47+Y47+X47</f>
        <v>2.2858147597820705E-2</v>
      </c>
    </row>
    <row r="48" spans="1:28" ht="147" thickBot="1">
      <c r="A48" s="864"/>
      <c r="B48" s="72"/>
      <c r="C48" s="73"/>
      <c r="D48" s="73"/>
      <c r="E48" s="73"/>
      <c r="F48" s="73"/>
      <c r="G48" s="74"/>
      <c r="H48" s="74"/>
      <c r="I48" s="41"/>
      <c r="J48" s="41"/>
      <c r="K48" s="864"/>
      <c r="L48" s="814"/>
      <c r="M48" s="52" t="s">
        <v>98</v>
      </c>
      <c r="N48" s="52" t="s">
        <v>84</v>
      </c>
      <c r="O48" s="53">
        <v>0.1</v>
      </c>
      <c r="P48" s="54">
        <v>0.4</v>
      </c>
      <c r="Q48" s="55">
        <v>0.3</v>
      </c>
      <c r="R48" s="55">
        <v>0.2</v>
      </c>
      <c r="S48" s="56">
        <v>0.1</v>
      </c>
      <c r="T48" s="57" t="s">
        <v>97</v>
      </c>
      <c r="U48" s="58" t="s">
        <v>28</v>
      </c>
      <c r="V48" s="59" t="str">
        <f>+'[1]DELEGADA DE TRANSITO'!L13</f>
        <v xml:space="preserve">PRIMER TRIMESTRE:Se han tramitado 579 PQR de las 3287 allegadas en el año 2014 , registro en el Grupo de PQR
SEGUNTO TRIMESTRE: Se han tramitado 2365 PQR en el segundo trimestre del año 2014 , registro en el grupo de PQR.
TERCER TRIMESTRE:
Se han tramitado en el trimestre 916 PQR , registro en el grupo de PQR.
</v>
      </c>
      <c r="W48" s="60" t="s">
        <v>29</v>
      </c>
      <c r="X48" s="78">
        <f>+[1]G.MISIONAL!X50</f>
        <v>1.0000000000000002E-2</v>
      </c>
      <c r="Y48" s="78">
        <f>+[1]G.MISIONAL!Y50</f>
        <v>3.5000000000000003E-2</v>
      </c>
      <c r="Z48" s="78">
        <f>+[1]G.MISIONAL!Z50</f>
        <v>0.03</v>
      </c>
      <c r="AA48" s="78">
        <f>+[1]G.MISIONAL!AA50</f>
        <v>0</v>
      </c>
      <c r="AB48" s="66">
        <f>SUM(X48+Y48+Z48+AA48)</f>
        <v>7.5000000000000011E-2</v>
      </c>
    </row>
    <row r="49" spans="1:28" ht="158.25" thickBot="1">
      <c r="A49" s="864"/>
      <c r="B49" s="79"/>
      <c r="C49" s="80"/>
      <c r="D49" s="80"/>
      <c r="E49" s="80"/>
      <c r="F49" s="80"/>
      <c r="G49" s="80"/>
      <c r="H49" s="80"/>
      <c r="I49" s="80"/>
      <c r="J49" s="81"/>
      <c r="K49" s="864"/>
      <c r="L49" s="815"/>
      <c r="M49" s="82" t="s">
        <v>99</v>
      </c>
      <c r="N49" s="52" t="s">
        <v>84</v>
      </c>
      <c r="O49" s="83" t="s">
        <v>38</v>
      </c>
      <c r="P49" s="84">
        <v>0.2</v>
      </c>
      <c r="Q49" s="84">
        <v>0.4</v>
      </c>
      <c r="R49" s="84">
        <v>0.4</v>
      </c>
      <c r="S49" s="85">
        <v>0.1</v>
      </c>
      <c r="T49" s="86" t="s">
        <v>97</v>
      </c>
      <c r="U49" s="83" t="s">
        <v>51</v>
      </c>
      <c r="V49" s="87" t="str">
        <f>+'[1]DELEGADA DE TRANSITO'!L14</f>
        <v xml:space="preserve">PRIMER TRIMESTRE:Se han evaluado 328 vigilados, registro con la Contadora de la Delegada-Vigia.
SEGUNDO TRIMESTRE: Se han evaluado 175 vigilados, registro con la contadora del grupo de transito y vigia.
TERCER TRIMESTRE:
Se ha evaluado financieramente 20 empresas en el trimestre , registro con la Dra Gloria Enid Rojas del grupo de inspeccion.
</v>
      </c>
      <c r="W49" s="88" t="s">
        <v>52</v>
      </c>
      <c r="X49" s="89" t="str">
        <f>+[1]G.MISIONAL!X51</f>
        <v>N/A</v>
      </c>
      <c r="Y49" s="90">
        <f>+[1]G.MISIONAL!Y51</f>
        <v>2.0000000000000004E-2</v>
      </c>
      <c r="Z49" s="90">
        <f>+[1]G.MISIONAL!Z51</f>
        <v>4.0000000000000008E-2</v>
      </c>
      <c r="AA49" s="90">
        <f>+[1]G.MISIONAL!AA51</f>
        <v>0</v>
      </c>
      <c r="AB49" s="77">
        <f>+Y49+Z49+AA49</f>
        <v>6.0000000000000012E-2</v>
      </c>
    </row>
    <row r="50" spans="1:28" ht="15.75" thickBot="1">
      <c r="A50" s="865"/>
      <c r="B50" s="788" t="s">
        <v>77</v>
      </c>
      <c r="C50" s="789"/>
      <c r="D50" s="789"/>
      <c r="E50" s="790"/>
      <c r="F50" s="791" t="s">
        <v>100</v>
      </c>
      <c r="G50" s="792"/>
      <c r="H50" s="792"/>
      <c r="I50" s="792"/>
      <c r="J50" s="793"/>
      <c r="K50" s="865"/>
      <c r="L50" s="794" t="s">
        <v>79</v>
      </c>
      <c r="M50" s="795"/>
      <c r="N50" s="795"/>
      <c r="O50" s="795"/>
      <c r="P50" s="795"/>
      <c r="Q50" s="795"/>
      <c r="R50" s="795"/>
      <c r="S50" s="795"/>
      <c r="T50" s="795"/>
      <c r="U50" s="795"/>
      <c r="V50" s="795"/>
      <c r="W50" s="796"/>
      <c r="X50" s="91">
        <f>SUM(X36:X49)</f>
        <v>0.12962481426448738</v>
      </c>
      <c r="Y50" s="91">
        <f t="shared" ref="Y50:AA50" si="2">SUM(Y36:Y49)</f>
        <v>0.22240000000000004</v>
      </c>
      <c r="Z50" s="91">
        <f t="shared" si="2"/>
        <v>0.19708333333333336</v>
      </c>
      <c r="AA50" s="91">
        <f t="shared" si="2"/>
        <v>0</v>
      </c>
      <c r="AB50" s="91">
        <f t="shared" ref="AB50" si="3">SUM(AB35:AB49)</f>
        <v>0.54910814759782067</v>
      </c>
    </row>
    <row r="51" spans="1:28" ht="15.75" thickBot="1">
      <c r="A51" s="4"/>
      <c r="B51" s="4"/>
      <c r="C51" s="4"/>
      <c r="D51" s="4"/>
      <c r="E51" s="4"/>
      <c r="F51" s="4"/>
      <c r="G51" s="4"/>
      <c r="H51" s="4"/>
      <c r="I51" s="4"/>
      <c r="J51" s="4"/>
      <c r="K51" s="5"/>
      <c r="L51" s="5"/>
      <c r="M51" s="5"/>
      <c r="N51" s="5"/>
      <c r="O51" s="5"/>
      <c r="P51" s="5"/>
      <c r="Q51" s="5"/>
      <c r="R51" s="5"/>
      <c r="S51" s="5"/>
      <c r="T51" s="5"/>
      <c r="U51" s="5"/>
      <c r="V51" s="5"/>
      <c r="W51" s="5"/>
      <c r="X51" s="5"/>
    </row>
    <row r="52" spans="1:28" ht="15.75" thickBot="1">
      <c r="A52" s="778" t="s">
        <v>101</v>
      </c>
      <c r="B52" s="741" t="s">
        <v>6</v>
      </c>
      <c r="C52" s="741"/>
      <c r="D52" s="741"/>
      <c r="E52" s="741"/>
      <c r="F52" s="741"/>
      <c r="G52" s="741"/>
      <c r="H52" s="741"/>
      <c r="I52" s="741"/>
      <c r="J52" s="786"/>
      <c r="K52" s="778" t="s">
        <v>7</v>
      </c>
      <c r="L52" s="778" t="s">
        <v>8</v>
      </c>
      <c r="M52" s="797" t="s">
        <v>9</v>
      </c>
      <c r="N52" s="797" t="s">
        <v>10</v>
      </c>
      <c r="O52" s="799" t="s">
        <v>81</v>
      </c>
      <c r="P52" s="800"/>
      <c r="Q52" s="800"/>
      <c r="R52" s="801"/>
      <c r="S52" s="783" t="s">
        <v>12</v>
      </c>
      <c r="T52" s="783" t="s">
        <v>13</v>
      </c>
      <c r="U52" s="783" t="s">
        <v>14</v>
      </c>
      <c r="V52" s="783" t="s">
        <v>15</v>
      </c>
      <c r="W52" s="744" t="s">
        <v>16</v>
      </c>
      <c r="X52" s="740" t="s">
        <v>102</v>
      </c>
      <c r="Y52" s="741"/>
      <c r="Z52" s="741"/>
      <c r="AA52" s="786"/>
      <c r="AB52" s="776" t="s">
        <v>18</v>
      </c>
    </row>
    <row r="53" spans="1:28" ht="15.75" thickBot="1">
      <c r="A53" s="779"/>
      <c r="B53" s="743"/>
      <c r="C53" s="743"/>
      <c r="D53" s="743"/>
      <c r="E53" s="743"/>
      <c r="F53" s="743"/>
      <c r="G53" s="743"/>
      <c r="H53" s="743"/>
      <c r="I53" s="743"/>
      <c r="J53" s="787"/>
      <c r="K53" s="780"/>
      <c r="L53" s="780"/>
      <c r="M53" s="798"/>
      <c r="N53" s="798"/>
      <c r="O53" s="8">
        <v>41729</v>
      </c>
      <c r="P53" s="8">
        <v>41820</v>
      </c>
      <c r="Q53" s="8">
        <v>41912</v>
      </c>
      <c r="R53" s="8">
        <v>42004</v>
      </c>
      <c r="S53" s="784"/>
      <c r="T53" s="785"/>
      <c r="U53" s="785"/>
      <c r="V53" s="785"/>
      <c r="W53" s="745"/>
      <c r="X53" s="742"/>
      <c r="Y53" s="743"/>
      <c r="Z53" s="743"/>
      <c r="AA53" s="787"/>
      <c r="AB53" s="777"/>
    </row>
    <row r="54" spans="1:28" ht="15.75" thickBot="1">
      <c r="A54" s="779"/>
      <c r="B54" s="718" t="s">
        <v>19</v>
      </c>
      <c r="C54" s="718"/>
      <c r="D54" s="719"/>
      <c r="E54" s="717" t="s">
        <v>20</v>
      </c>
      <c r="F54" s="719"/>
      <c r="G54" s="717" t="s">
        <v>21</v>
      </c>
      <c r="H54" s="719"/>
      <c r="I54" s="717" t="s">
        <v>22</v>
      </c>
      <c r="J54" s="718"/>
      <c r="K54" s="778" t="s">
        <v>23</v>
      </c>
      <c r="L54" s="740" t="s">
        <v>24</v>
      </c>
      <c r="M54" s="765" t="s">
        <v>103</v>
      </c>
      <c r="N54" s="756" t="s">
        <v>104</v>
      </c>
      <c r="O54" s="782">
        <v>0.21</v>
      </c>
      <c r="P54" s="773">
        <v>0.33</v>
      </c>
      <c r="Q54" s="773">
        <v>0.25</v>
      </c>
      <c r="R54" s="773">
        <v>0.21</v>
      </c>
      <c r="S54" s="774">
        <v>0.15</v>
      </c>
      <c r="T54" s="756" t="s">
        <v>105</v>
      </c>
      <c r="U54" s="775" t="s">
        <v>28</v>
      </c>
      <c r="V54" s="770" t="str">
        <f>+[1]G.MISIONAL!V56</f>
        <v>PRIMER TRIMESTRE: 
Según cuadro de inspecciones ejecutadas del primer trimestre adjunto . Se realizaron 35 inspecciones.
TERCER TRIMESTRE: Según cuadro de inspecciones ejecutadas del tercer trimestre adjunto  se realizaron 25 inspecciones.</v>
      </c>
      <c r="W54" s="771" t="s">
        <v>29</v>
      </c>
      <c r="X54" s="93" t="s">
        <v>30</v>
      </c>
      <c r="Y54" s="94" t="s">
        <v>31</v>
      </c>
      <c r="Z54" s="94" t="s">
        <v>32</v>
      </c>
      <c r="AA54" s="94" t="s">
        <v>33</v>
      </c>
      <c r="AB54" s="95"/>
    </row>
    <row r="55" spans="1:28" ht="15.75" thickBot="1">
      <c r="A55" s="779"/>
      <c r="B55" s="717" t="s">
        <v>34</v>
      </c>
      <c r="C55" s="718"/>
      <c r="D55" s="719"/>
      <c r="E55" s="717" t="s">
        <v>106</v>
      </c>
      <c r="F55" s="719"/>
      <c r="G55" s="772">
        <v>1</v>
      </c>
      <c r="H55" s="719"/>
      <c r="I55" s="717"/>
      <c r="J55" s="719"/>
      <c r="K55" s="779"/>
      <c r="L55" s="781"/>
      <c r="M55" s="766"/>
      <c r="N55" s="721"/>
      <c r="O55" s="754"/>
      <c r="P55" s="758"/>
      <c r="Q55" s="758"/>
      <c r="R55" s="758"/>
      <c r="S55" s="752"/>
      <c r="T55" s="720"/>
      <c r="U55" s="754"/>
      <c r="V55" s="768"/>
      <c r="W55" s="748"/>
      <c r="X55" s="96">
        <f>+[1]G.MISIONAL!X57</f>
        <v>3.15E-2</v>
      </c>
      <c r="Y55" s="96">
        <f>+[1]G.MISIONAL!Y57</f>
        <v>0</v>
      </c>
      <c r="Z55" s="96">
        <f>+[1]G.MISIONAL!Z57</f>
        <v>3.7499999999999999E-2</v>
      </c>
      <c r="AA55" s="96">
        <f>+[1]G.MISIONAL!AA57</f>
        <v>0</v>
      </c>
      <c r="AB55" s="97">
        <f>+AA55+Z55+Y55+X55</f>
        <v>6.9000000000000006E-2</v>
      </c>
    </row>
    <row r="56" spans="1:28">
      <c r="A56" s="779"/>
      <c r="B56" s="98"/>
      <c r="C56" s="98"/>
      <c r="D56" s="98"/>
      <c r="E56" s="98"/>
      <c r="F56" s="98"/>
      <c r="G56" s="98"/>
      <c r="H56" s="98"/>
      <c r="I56" s="98"/>
      <c r="J56" s="98"/>
      <c r="K56" s="779"/>
      <c r="L56" s="781"/>
      <c r="M56" s="746" t="s">
        <v>107</v>
      </c>
      <c r="N56" s="756" t="s">
        <v>108</v>
      </c>
      <c r="O56" s="769">
        <v>0.14000000000000001</v>
      </c>
      <c r="P56" s="751">
        <v>0.3</v>
      </c>
      <c r="Q56" s="751">
        <v>0.34</v>
      </c>
      <c r="R56" s="751">
        <v>0.22</v>
      </c>
      <c r="S56" s="752">
        <v>0.1</v>
      </c>
      <c r="T56" s="720" t="s">
        <v>105</v>
      </c>
      <c r="U56" s="753" t="s">
        <v>28</v>
      </c>
      <c r="V56" s="767" t="str">
        <f>+[1]G.MISIONAL!V58</f>
        <v xml:space="preserve">PRIMER TRIMESTRE: 
Según cuadro Informe de inspecciones imprevistas se efectuaron 10 inspecciones.
TERCER TRIMESTRE: Según cuadro Informe de inspecciones imprevistas se efectuaron 18 inspecciones en el  tercer trimestre.
</v>
      </c>
      <c r="W56" s="748" t="s">
        <v>29</v>
      </c>
      <c r="X56" s="759">
        <f>+[1]G.MISIONAL!X58</f>
        <v>1.4000000000000002E-2</v>
      </c>
      <c r="Y56" s="759">
        <f>+[1]G.MISIONAL!Y58</f>
        <v>0</v>
      </c>
      <c r="Z56" s="759">
        <f>+[1]G.MISIONAL!Z58</f>
        <v>3.4000000000000002E-2</v>
      </c>
      <c r="AA56" s="759">
        <f>+[1]G.MISIONAL!AA58</f>
        <v>0</v>
      </c>
      <c r="AB56" s="761">
        <f>+AA56+Z56+Y56+X56</f>
        <v>4.8000000000000001E-2</v>
      </c>
    </row>
    <row r="57" spans="1:28" ht="15.75" thickBot="1">
      <c r="A57" s="779"/>
      <c r="B57" s="99"/>
      <c r="C57" s="99"/>
      <c r="D57" s="99"/>
      <c r="E57" s="99"/>
      <c r="F57" s="99"/>
      <c r="G57" s="99"/>
      <c r="H57" s="99"/>
      <c r="I57" s="99"/>
      <c r="J57" s="100"/>
      <c r="K57" s="779"/>
      <c r="L57" s="781"/>
      <c r="M57" s="747"/>
      <c r="N57" s="721"/>
      <c r="O57" s="754"/>
      <c r="P57" s="758"/>
      <c r="Q57" s="758"/>
      <c r="R57" s="758"/>
      <c r="S57" s="748"/>
      <c r="T57" s="720"/>
      <c r="U57" s="754"/>
      <c r="V57" s="768"/>
      <c r="W57" s="748"/>
      <c r="X57" s="760"/>
      <c r="Y57" s="760"/>
      <c r="Z57" s="760"/>
      <c r="AA57" s="760"/>
      <c r="AB57" s="762"/>
    </row>
    <row r="58" spans="1:28" ht="90.75" thickBot="1">
      <c r="A58" s="779"/>
      <c r="B58" s="99"/>
      <c r="C58" s="99"/>
      <c r="D58" s="99"/>
      <c r="E58" s="99"/>
      <c r="F58" s="99"/>
      <c r="G58" s="99"/>
      <c r="H58" s="99"/>
      <c r="I58" s="99"/>
      <c r="J58" s="100"/>
      <c r="K58" s="779"/>
      <c r="L58" s="742"/>
      <c r="M58" s="101" t="s">
        <v>109</v>
      </c>
      <c r="N58" s="11" t="s">
        <v>110</v>
      </c>
      <c r="O58" s="102" t="s">
        <v>38</v>
      </c>
      <c r="P58" s="103">
        <v>0.32</v>
      </c>
      <c r="Q58" s="103">
        <v>0.25</v>
      </c>
      <c r="R58" s="103">
        <v>0.43</v>
      </c>
      <c r="S58" s="104">
        <v>0.1</v>
      </c>
      <c r="T58" s="105" t="s">
        <v>105</v>
      </c>
      <c r="U58" s="106" t="s">
        <v>51</v>
      </c>
      <c r="V58" s="107" t="str">
        <f>+[1]G.MISIONAL!V60</f>
        <v xml:space="preserve">PRIMER TRIMESTRE: 
Informe de operativos realizados. Se realizaron 59 operativos.
TERCER TRIMESTRE: Informe de operativos realizados. No Se realizaron operativos en el tercer trimestre.
</v>
      </c>
      <c r="W58" s="108" t="s">
        <v>52</v>
      </c>
      <c r="X58" s="109" t="str">
        <f>+[1]G.MISIONAL!X60</f>
        <v>N/A</v>
      </c>
      <c r="Y58" s="109">
        <f>+[1]G.MISIONAL!Y60</f>
        <v>0</v>
      </c>
      <c r="Z58" s="109">
        <f>+[1]G.MISIONAL!Z60</f>
        <v>0</v>
      </c>
      <c r="AA58" s="109">
        <f>+[1]G.MISIONAL!AA60</f>
        <v>0</v>
      </c>
      <c r="AB58" s="110">
        <f>+Y58+Z58+AA58</f>
        <v>0</v>
      </c>
    </row>
    <row r="59" spans="1:28" ht="15.75" thickBot="1">
      <c r="A59" s="779"/>
      <c r="B59" s="99"/>
      <c r="C59" s="99"/>
      <c r="D59" s="99"/>
      <c r="E59" s="99"/>
      <c r="F59" s="99"/>
      <c r="G59" s="99"/>
      <c r="H59" s="99"/>
      <c r="I59" s="99"/>
      <c r="J59" s="100"/>
      <c r="K59" s="779"/>
      <c r="L59" s="744" t="s">
        <v>36</v>
      </c>
      <c r="M59" s="765" t="s">
        <v>111</v>
      </c>
      <c r="N59" s="756" t="s">
        <v>112</v>
      </c>
      <c r="O59" s="729">
        <v>0.13</v>
      </c>
      <c r="P59" s="731">
        <v>0.18</v>
      </c>
      <c r="Q59" s="731">
        <v>0.13</v>
      </c>
      <c r="R59" s="731">
        <v>0.56000000000000005</v>
      </c>
      <c r="S59" s="733">
        <v>0.25</v>
      </c>
      <c r="T59" s="720" t="s">
        <v>105</v>
      </c>
      <c r="U59" s="753" t="s">
        <v>28</v>
      </c>
      <c r="V59" s="724" t="str">
        <f>+[1]G.MISIONAL!V61</f>
        <v xml:space="preserve">PRIMER TRIMESTRE: 
  Se realizaron 36 evaluaciones que se encuentran en cada carpeta de los vigilados correspondientes al modo carretero.
TERCER TRIMESTRE:  Se realizaron 36 evaluaciones en el tercer trimestre que se encuentran en cada carpeta de los vigilados correspondientes al modo carretero.
</v>
      </c>
      <c r="W59" s="748" t="s">
        <v>29</v>
      </c>
      <c r="X59" s="705">
        <f>+[1]G.MISIONAL!X61</f>
        <v>3.2500000000000001E-2</v>
      </c>
      <c r="Y59" s="705">
        <f>+[1]G.MISIONAL!Y61</f>
        <v>0</v>
      </c>
      <c r="Z59" s="705">
        <f>+[1]G.MISIONAL!Z61</f>
        <v>3.2500000000000001E-2</v>
      </c>
      <c r="AA59" s="705">
        <f>+[1]G.MISIONAL!AA61</f>
        <v>0</v>
      </c>
      <c r="AB59" s="707">
        <f>+AA59+Z59+Y59+X59</f>
        <v>6.5000000000000002E-2</v>
      </c>
    </row>
    <row r="60" spans="1:28" ht="15.75" thickBot="1">
      <c r="A60" s="779"/>
      <c r="B60" s="741" t="s">
        <v>59</v>
      </c>
      <c r="C60" s="741"/>
      <c r="D60" s="741"/>
      <c r="E60" s="741"/>
      <c r="F60" s="741"/>
      <c r="G60" s="741"/>
      <c r="H60" s="741"/>
      <c r="I60" s="741"/>
      <c r="J60" s="741"/>
      <c r="K60" s="779"/>
      <c r="L60" s="763"/>
      <c r="M60" s="766"/>
      <c r="N60" s="721"/>
      <c r="O60" s="754"/>
      <c r="P60" s="758"/>
      <c r="Q60" s="758"/>
      <c r="R60" s="758"/>
      <c r="S60" s="748"/>
      <c r="T60" s="720"/>
      <c r="U60" s="754"/>
      <c r="V60" s="755"/>
      <c r="W60" s="748"/>
      <c r="X60" s="749"/>
      <c r="Y60" s="749"/>
      <c r="Z60" s="749"/>
      <c r="AA60" s="749"/>
      <c r="AB60" s="750"/>
    </row>
    <row r="61" spans="1:28" ht="15.75" thickBot="1">
      <c r="A61" s="779"/>
      <c r="B61" s="743"/>
      <c r="C61" s="743"/>
      <c r="D61" s="743"/>
      <c r="E61" s="743"/>
      <c r="F61" s="743"/>
      <c r="G61" s="743"/>
      <c r="H61" s="743"/>
      <c r="I61" s="743"/>
      <c r="J61" s="743"/>
      <c r="K61" s="779"/>
      <c r="L61" s="764"/>
      <c r="M61" s="746" t="s">
        <v>113</v>
      </c>
      <c r="N61" s="756" t="s">
        <v>114</v>
      </c>
      <c r="O61" s="757">
        <v>0.1</v>
      </c>
      <c r="P61" s="751">
        <v>0.38</v>
      </c>
      <c r="Q61" s="751">
        <v>0.43</v>
      </c>
      <c r="R61" s="751">
        <v>0.09</v>
      </c>
      <c r="S61" s="752">
        <v>0.2</v>
      </c>
      <c r="T61" s="720" t="s">
        <v>105</v>
      </c>
      <c r="U61" s="753" t="s">
        <v>28</v>
      </c>
      <c r="V61" s="724" t="str">
        <f>+[1]G.MISIONAL!V63</f>
        <v>PRIMER TRIMESTRE: 
 Informe de evaluaciones realizadas. Por cierre año financiero se realiza evaluaciones 
TERCER TRIMESTRE: Informe de evaluaciones realizadas. Se realizaron en el tercer trimestre 85 evaluaciones subjetivamente.</v>
      </c>
      <c r="W61" s="748" t="s">
        <v>29</v>
      </c>
      <c r="X61" s="705">
        <f>+[1]G.MISIONAL!X63</f>
        <v>2.0000000000000004E-2</v>
      </c>
      <c r="Y61" s="705">
        <f>+[1]G.MISIONAL!Y63</f>
        <v>0</v>
      </c>
      <c r="Z61" s="705">
        <f>+[1]G.MISIONAL!Z63</f>
        <v>8.6000000000000007E-2</v>
      </c>
      <c r="AA61" s="705">
        <f>+[1]G.MISIONAL!AA63</f>
        <v>0</v>
      </c>
      <c r="AB61" s="707">
        <f>+AA61+Z61+Y61+X61</f>
        <v>0.10600000000000001</v>
      </c>
    </row>
    <row r="62" spans="1:28" ht="15.75" thickBot="1">
      <c r="A62" s="779"/>
      <c r="B62" s="735" t="s">
        <v>62</v>
      </c>
      <c r="C62" s="737" t="s">
        <v>63</v>
      </c>
      <c r="D62" s="738"/>
      <c r="E62" s="738"/>
      <c r="F62" s="739"/>
      <c r="G62" s="737" t="s">
        <v>64</v>
      </c>
      <c r="H62" s="739"/>
      <c r="I62" s="740" t="s">
        <v>65</v>
      </c>
      <c r="J62" s="741"/>
      <c r="K62" s="779"/>
      <c r="L62" s="745"/>
      <c r="M62" s="747"/>
      <c r="N62" s="721"/>
      <c r="O62" s="723"/>
      <c r="P62" s="732"/>
      <c r="Q62" s="732"/>
      <c r="R62" s="732"/>
      <c r="S62" s="734"/>
      <c r="T62" s="720"/>
      <c r="U62" s="754"/>
      <c r="V62" s="755"/>
      <c r="W62" s="748"/>
      <c r="X62" s="749"/>
      <c r="Y62" s="749"/>
      <c r="Z62" s="749"/>
      <c r="AA62" s="749"/>
      <c r="AB62" s="750"/>
    </row>
    <row r="63" spans="1:28" ht="15.75" thickBot="1">
      <c r="A63" s="779"/>
      <c r="B63" s="736"/>
      <c r="C63" s="111">
        <v>41729</v>
      </c>
      <c r="D63" s="112">
        <v>41820</v>
      </c>
      <c r="E63" s="112">
        <v>41912</v>
      </c>
      <c r="F63" s="113">
        <v>42004</v>
      </c>
      <c r="G63" s="25" t="s">
        <v>69</v>
      </c>
      <c r="H63" s="114" t="s">
        <v>70</v>
      </c>
      <c r="I63" s="742"/>
      <c r="J63" s="743"/>
      <c r="K63" s="779"/>
      <c r="L63" s="744" t="s">
        <v>71</v>
      </c>
      <c r="M63" s="746" t="s">
        <v>115</v>
      </c>
      <c r="N63" s="728" t="s">
        <v>116</v>
      </c>
      <c r="O63" s="729">
        <v>0.25</v>
      </c>
      <c r="P63" s="731">
        <v>0.25</v>
      </c>
      <c r="Q63" s="731">
        <v>0.25</v>
      </c>
      <c r="R63" s="731">
        <v>0.25</v>
      </c>
      <c r="S63" s="733">
        <v>0.2</v>
      </c>
      <c r="T63" s="720" t="s">
        <v>105</v>
      </c>
      <c r="U63" s="722" t="s">
        <v>28</v>
      </c>
      <c r="V63" s="724" t="str">
        <f>+[1]G.MISIONAL!V65</f>
        <v xml:space="preserve">PRIMER TRIMESTRE: 
 En cuadro adjunto informe de Seguimiento de investigaciones 2014. En el primer trimestre se aperturaron 5 investigaciones.
TERCER TRIMESTRE: En cuadro adjunto informe de Seguimiento de investigaciones 2014. En el tercer trimestre se aperturaron 2 investigaciones
</v>
      </c>
      <c r="W63" s="726" t="s">
        <v>29</v>
      </c>
      <c r="X63" s="705">
        <f>+[1]G.MISIONAL!X65</f>
        <v>0.05</v>
      </c>
      <c r="Y63" s="705">
        <f>+[1]G.MISIONAL!Y65</f>
        <v>0</v>
      </c>
      <c r="Z63" s="705">
        <f>+[1]G.MISIONAL!Z65</f>
        <v>0.05</v>
      </c>
      <c r="AA63" s="705">
        <f>+[1]G.MISIONAL!AA65</f>
        <v>0</v>
      </c>
      <c r="AB63" s="707">
        <f>+AA63+Z63+Y63+X63</f>
        <v>0.1</v>
      </c>
    </row>
    <row r="64" spans="1:28" ht="15.75" thickBot="1">
      <c r="A64" s="779"/>
      <c r="B64" s="115" t="s">
        <v>117</v>
      </c>
      <c r="C64" s="116"/>
      <c r="D64" s="116"/>
      <c r="E64" s="116"/>
      <c r="F64" s="116"/>
      <c r="G64" s="117"/>
      <c r="H64" s="117"/>
      <c r="I64" s="709"/>
      <c r="J64" s="710"/>
      <c r="K64" s="779"/>
      <c r="L64" s="745"/>
      <c r="M64" s="747"/>
      <c r="N64" s="721"/>
      <c r="O64" s="730"/>
      <c r="P64" s="732"/>
      <c r="Q64" s="732"/>
      <c r="R64" s="732"/>
      <c r="S64" s="734"/>
      <c r="T64" s="721"/>
      <c r="U64" s="723"/>
      <c r="V64" s="725"/>
      <c r="W64" s="727"/>
      <c r="X64" s="706"/>
      <c r="Y64" s="706"/>
      <c r="Z64" s="706"/>
      <c r="AA64" s="706"/>
      <c r="AB64" s="708"/>
    </row>
    <row r="65" spans="1:28" ht="15.75" thickBot="1">
      <c r="A65" s="780"/>
      <c r="B65" s="711" t="s">
        <v>77</v>
      </c>
      <c r="C65" s="712"/>
      <c r="D65" s="712"/>
      <c r="E65" s="713"/>
      <c r="F65" s="714" t="s">
        <v>118</v>
      </c>
      <c r="G65" s="715"/>
      <c r="H65" s="715"/>
      <c r="I65" s="715"/>
      <c r="J65" s="716"/>
      <c r="K65" s="780"/>
      <c r="L65" s="717" t="s">
        <v>79</v>
      </c>
      <c r="M65" s="718"/>
      <c r="N65" s="718"/>
      <c r="O65" s="718"/>
      <c r="P65" s="718"/>
      <c r="Q65" s="718"/>
      <c r="R65" s="718"/>
      <c r="S65" s="718"/>
      <c r="T65" s="718"/>
      <c r="U65" s="718"/>
      <c r="V65" s="718"/>
      <c r="W65" s="719"/>
      <c r="X65" s="15">
        <f>SUM(X55:X64)</f>
        <v>0.14800000000000002</v>
      </c>
      <c r="Y65" s="15">
        <f t="shared" ref="Y65:AA65" si="4">SUM(Y55:Y64)</f>
        <v>0</v>
      </c>
      <c r="Z65" s="15">
        <f t="shared" si="4"/>
        <v>0.24</v>
      </c>
      <c r="AA65" s="15">
        <f t="shared" si="4"/>
        <v>0</v>
      </c>
      <c r="AB65" s="15">
        <f>SUM(AB55:AB64)</f>
        <v>0.38800000000000001</v>
      </c>
    </row>
    <row r="66" spans="1:28">
      <c r="S66" s="92"/>
      <c r="V66" s="695"/>
      <c r="W66" s="695"/>
    </row>
    <row r="67" spans="1:28" s="118" customFormat="1" ht="18.75">
      <c r="A67" s="696" t="s">
        <v>119</v>
      </c>
      <c r="B67" s="697"/>
      <c r="C67" s="697"/>
      <c r="D67" s="697"/>
      <c r="E67" s="697"/>
      <c r="F67" s="697"/>
      <c r="G67" s="697"/>
      <c r="H67" s="697"/>
      <c r="I67" s="697"/>
      <c r="J67" s="697"/>
      <c r="K67" s="697"/>
      <c r="L67" s="697"/>
      <c r="M67" s="697"/>
      <c r="N67" s="697"/>
      <c r="O67" s="697"/>
      <c r="P67" s="697"/>
      <c r="Q67" s="697"/>
      <c r="R67" s="697"/>
      <c r="S67" s="697"/>
      <c r="T67" s="697"/>
      <c r="U67" s="697"/>
      <c r="V67" s="697"/>
      <c r="W67" s="697"/>
      <c r="X67" s="697"/>
      <c r="Y67" s="697"/>
      <c r="Z67" s="697"/>
      <c r="AA67" s="697"/>
      <c r="AB67" s="697"/>
    </row>
    <row r="68" spans="1:28" s="118" customFormat="1" ht="15.75" thickBot="1">
      <c r="X68" s="119"/>
    </row>
    <row r="69" spans="1:28" s="118" customFormat="1" ht="15.75" thickBot="1">
      <c r="A69" s="680" t="s">
        <v>120</v>
      </c>
      <c r="B69" s="635" t="s">
        <v>6</v>
      </c>
      <c r="C69" s="636"/>
      <c r="D69" s="636"/>
      <c r="E69" s="636"/>
      <c r="F69" s="636"/>
      <c r="G69" s="636"/>
      <c r="H69" s="636"/>
      <c r="I69" s="636"/>
      <c r="J69" s="698"/>
      <c r="K69" s="680" t="s">
        <v>7</v>
      </c>
      <c r="L69" s="680" t="s">
        <v>8</v>
      </c>
      <c r="M69" s="700" t="s">
        <v>9</v>
      </c>
      <c r="N69" s="700" t="s">
        <v>10</v>
      </c>
      <c r="O69" s="702" t="s">
        <v>81</v>
      </c>
      <c r="P69" s="703"/>
      <c r="Q69" s="703"/>
      <c r="R69" s="704"/>
      <c r="S69" s="685" t="s">
        <v>12</v>
      </c>
      <c r="T69" s="685" t="s">
        <v>13</v>
      </c>
      <c r="U69" s="685" t="s">
        <v>14</v>
      </c>
      <c r="V69" s="685" t="s">
        <v>15</v>
      </c>
      <c r="W69" s="685" t="s">
        <v>16</v>
      </c>
      <c r="X69" s="688" t="s">
        <v>102</v>
      </c>
      <c r="Y69" s="689"/>
      <c r="Z69" s="689"/>
      <c r="AA69" s="689"/>
      <c r="AB69" s="690"/>
    </row>
    <row r="70" spans="1:28" s="118" customFormat="1" ht="15.75" thickBot="1">
      <c r="A70" s="681"/>
      <c r="B70" s="637"/>
      <c r="C70" s="638"/>
      <c r="D70" s="638"/>
      <c r="E70" s="638"/>
      <c r="F70" s="638"/>
      <c r="G70" s="638"/>
      <c r="H70" s="638"/>
      <c r="I70" s="638"/>
      <c r="J70" s="699"/>
      <c r="K70" s="694"/>
      <c r="L70" s="694"/>
      <c r="M70" s="701"/>
      <c r="N70" s="701"/>
      <c r="O70" s="120">
        <v>41729</v>
      </c>
      <c r="P70" s="121">
        <v>41820</v>
      </c>
      <c r="Q70" s="121">
        <v>41912</v>
      </c>
      <c r="R70" s="122">
        <v>42004</v>
      </c>
      <c r="S70" s="687"/>
      <c r="T70" s="686"/>
      <c r="U70" s="687"/>
      <c r="V70" s="687"/>
      <c r="W70" s="687"/>
      <c r="X70" s="691"/>
      <c r="Y70" s="692"/>
      <c r="Z70" s="692"/>
      <c r="AA70" s="692"/>
      <c r="AB70" s="693"/>
    </row>
    <row r="71" spans="1:28" s="118" customFormat="1" ht="15.75" thickBot="1">
      <c r="A71" s="681"/>
      <c r="B71" s="621" t="s">
        <v>19</v>
      </c>
      <c r="C71" s="622"/>
      <c r="D71" s="623"/>
      <c r="E71" s="621" t="s">
        <v>20</v>
      </c>
      <c r="F71" s="623"/>
      <c r="G71" s="621" t="s">
        <v>21</v>
      </c>
      <c r="H71" s="623"/>
      <c r="I71" s="621" t="s">
        <v>22</v>
      </c>
      <c r="J71" s="622"/>
      <c r="K71" s="680" t="s">
        <v>120</v>
      </c>
      <c r="L71" s="680" t="s">
        <v>121</v>
      </c>
      <c r="M71" s="639" t="s">
        <v>122</v>
      </c>
      <c r="N71" s="639" t="s">
        <v>123</v>
      </c>
      <c r="O71" s="659" t="s">
        <v>38</v>
      </c>
      <c r="P71" s="683">
        <v>0.7</v>
      </c>
      <c r="Q71" s="683">
        <v>0.28000000000000003</v>
      </c>
      <c r="R71" s="659" t="s">
        <v>38</v>
      </c>
      <c r="S71" s="661">
        <v>0.5</v>
      </c>
      <c r="T71" s="663" t="s">
        <v>124</v>
      </c>
      <c r="U71" s="666" t="s">
        <v>125</v>
      </c>
      <c r="V71" s="668" t="str">
        <f>+[1]G.APOYO!V7</f>
        <v>SEGUNDO TRIMESTRE:
Al cierre del primer trimestre se ejecuto el 98% del presupuesto de inverión.
TERCER TRIMESTRE: A esta fecha ya se ha ejecuctado el 100% del pto de inversión.</v>
      </c>
      <c r="W71" s="671" t="s">
        <v>126</v>
      </c>
      <c r="X71" s="123" t="s">
        <v>30</v>
      </c>
      <c r="Y71" s="124" t="s">
        <v>31</v>
      </c>
      <c r="Z71" s="124" t="s">
        <v>32</v>
      </c>
      <c r="AA71" s="125" t="s">
        <v>33</v>
      </c>
      <c r="AB71" s="126" t="s">
        <v>18</v>
      </c>
    </row>
    <row r="72" spans="1:28" s="118" customFormat="1">
      <c r="A72" s="681"/>
      <c r="B72" s="647" t="s">
        <v>127</v>
      </c>
      <c r="C72" s="648"/>
      <c r="D72" s="649"/>
      <c r="E72" s="647" t="s">
        <v>128</v>
      </c>
      <c r="F72" s="649"/>
      <c r="G72" s="653" t="s">
        <v>129</v>
      </c>
      <c r="H72" s="654"/>
      <c r="I72" s="657">
        <v>1</v>
      </c>
      <c r="J72" s="648"/>
      <c r="K72" s="681"/>
      <c r="L72" s="681"/>
      <c r="M72" s="682"/>
      <c r="N72" s="640"/>
      <c r="O72" s="660"/>
      <c r="P72" s="684"/>
      <c r="Q72" s="684"/>
      <c r="R72" s="660"/>
      <c r="S72" s="662"/>
      <c r="T72" s="664"/>
      <c r="U72" s="667"/>
      <c r="V72" s="669"/>
      <c r="W72" s="672"/>
      <c r="X72" s="639" t="str">
        <f>+[1]G.APOYO!X8</f>
        <v>N/A</v>
      </c>
      <c r="Y72" s="627">
        <f>+[1]G.APOYO!Y8</f>
        <v>0.35</v>
      </c>
      <c r="Z72" s="627">
        <f>+[1]G.APOYO!Z8</f>
        <v>0.14000000000000001</v>
      </c>
      <c r="AA72" s="627">
        <f>+[1]G.APOYO!AA8</f>
        <v>0</v>
      </c>
      <c r="AB72" s="633">
        <f>+Y72+Z72</f>
        <v>0.49</v>
      </c>
    </row>
    <row r="73" spans="1:28" s="118" customFormat="1" ht="15.75" thickBot="1">
      <c r="A73" s="681"/>
      <c r="B73" s="650"/>
      <c r="C73" s="651"/>
      <c r="D73" s="652"/>
      <c r="E73" s="650"/>
      <c r="F73" s="652"/>
      <c r="G73" s="655"/>
      <c r="H73" s="656"/>
      <c r="I73" s="650"/>
      <c r="J73" s="651"/>
      <c r="K73" s="681"/>
      <c r="L73" s="681"/>
      <c r="M73" s="682"/>
      <c r="N73" s="640"/>
      <c r="O73" s="660"/>
      <c r="P73" s="684"/>
      <c r="Q73" s="684"/>
      <c r="R73" s="660"/>
      <c r="S73" s="662"/>
      <c r="T73" s="664"/>
      <c r="U73" s="667"/>
      <c r="V73" s="670"/>
      <c r="W73" s="672"/>
      <c r="X73" s="658"/>
      <c r="Y73" s="629"/>
      <c r="Z73" s="629"/>
      <c r="AA73" s="629"/>
      <c r="AB73" s="634"/>
    </row>
    <row r="74" spans="1:28" s="118" customFormat="1">
      <c r="A74" s="681"/>
      <c r="B74" s="635" t="s">
        <v>59</v>
      </c>
      <c r="C74" s="636"/>
      <c r="D74" s="636"/>
      <c r="E74" s="636"/>
      <c r="F74" s="636"/>
      <c r="G74" s="636"/>
      <c r="H74" s="636"/>
      <c r="I74" s="636"/>
      <c r="J74" s="636"/>
      <c r="K74" s="681"/>
      <c r="L74" s="681"/>
      <c r="M74" s="639" t="s">
        <v>130</v>
      </c>
      <c r="N74" s="639" t="s">
        <v>131</v>
      </c>
      <c r="O74" s="641">
        <v>0.25</v>
      </c>
      <c r="P74" s="644">
        <v>0.25</v>
      </c>
      <c r="Q74" s="644">
        <v>0.25</v>
      </c>
      <c r="R74" s="644">
        <v>0.1</v>
      </c>
      <c r="S74" s="661">
        <v>0.5</v>
      </c>
      <c r="T74" s="664"/>
      <c r="U74" s="674" t="s">
        <v>28</v>
      </c>
      <c r="V74" s="676" t="s">
        <v>132</v>
      </c>
      <c r="W74" s="678" t="s">
        <v>29</v>
      </c>
      <c r="X74" s="624">
        <f>+S74*O74/2</f>
        <v>6.25E-2</v>
      </c>
      <c r="Y74" s="627">
        <f>+S74*P74</f>
        <v>0.125</v>
      </c>
      <c r="Z74" s="627">
        <f>+S74*Q74</f>
        <v>0.125</v>
      </c>
      <c r="AA74" s="627">
        <v>0</v>
      </c>
      <c r="AB74" s="630">
        <f>+AA74+Z74+Y74+X74</f>
        <v>0.3125</v>
      </c>
    </row>
    <row r="75" spans="1:28" s="118" customFormat="1" ht="15.75" thickBot="1">
      <c r="A75" s="681"/>
      <c r="B75" s="637"/>
      <c r="C75" s="638"/>
      <c r="D75" s="638"/>
      <c r="E75" s="638"/>
      <c r="F75" s="638"/>
      <c r="G75" s="638"/>
      <c r="H75" s="638"/>
      <c r="I75" s="638"/>
      <c r="J75" s="638"/>
      <c r="K75" s="681"/>
      <c r="L75" s="681"/>
      <c r="M75" s="640"/>
      <c r="N75" s="640"/>
      <c r="O75" s="642"/>
      <c r="P75" s="645"/>
      <c r="Q75" s="645"/>
      <c r="R75" s="645"/>
      <c r="S75" s="662"/>
      <c r="T75" s="664"/>
      <c r="U75" s="674"/>
      <c r="V75" s="669"/>
      <c r="W75" s="678"/>
      <c r="X75" s="625"/>
      <c r="Y75" s="628"/>
      <c r="Z75" s="628"/>
      <c r="AA75" s="628"/>
      <c r="AB75" s="631"/>
    </row>
    <row r="76" spans="1:28" s="118" customFormat="1" ht="15.75" thickBot="1">
      <c r="A76" s="681"/>
      <c r="B76" s="123" t="s">
        <v>62</v>
      </c>
      <c r="C76" s="613" t="s">
        <v>63</v>
      </c>
      <c r="D76" s="614"/>
      <c r="E76" s="614"/>
      <c r="F76" s="615"/>
      <c r="G76" s="613" t="s">
        <v>64</v>
      </c>
      <c r="H76" s="615"/>
      <c r="I76" s="613" t="s">
        <v>65</v>
      </c>
      <c r="J76" s="614"/>
      <c r="K76" s="681"/>
      <c r="L76" s="681"/>
      <c r="M76" s="640"/>
      <c r="N76" s="640"/>
      <c r="O76" s="642"/>
      <c r="P76" s="645"/>
      <c r="Q76" s="645"/>
      <c r="R76" s="645"/>
      <c r="S76" s="662"/>
      <c r="T76" s="664"/>
      <c r="U76" s="674"/>
      <c r="V76" s="669"/>
      <c r="W76" s="678"/>
      <c r="X76" s="625"/>
      <c r="Y76" s="628"/>
      <c r="Z76" s="628"/>
      <c r="AA76" s="628"/>
      <c r="AB76" s="631"/>
    </row>
    <row r="77" spans="1:28" s="118" customFormat="1" ht="15.75" thickBot="1">
      <c r="A77" s="681"/>
      <c r="B77" s="127"/>
      <c r="C77" s="128">
        <v>41729</v>
      </c>
      <c r="D77" s="128">
        <v>41820</v>
      </c>
      <c r="E77" s="128">
        <v>41912</v>
      </c>
      <c r="F77" s="128">
        <v>42004</v>
      </c>
      <c r="G77" s="126" t="s">
        <v>69</v>
      </c>
      <c r="H77" s="126" t="s">
        <v>70</v>
      </c>
      <c r="I77" s="129"/>
      <c r="J77" s="130"/>
      <c r="K77" s="681"/>
      <c r="L77" s="681"/>
      <c r="M77" s="640"/>
      <c r="N77" s="640"/>
      <c r="O77" s="642"/>
      <c r="P77" s="645"/>
      <c r="Q77" s="645"/>
      <c r="R77" s="645"/>
      <c r="S77" s="662"/>
      <c r="T77" s="664"/>
      <c r="U77" s="674"/>
      <c r="V77" s="669"/>
      <c r="W77" s="678"/>
      <c r="X77" s="625"/>
      <c r="Y77" s="628"/>
      <c r="Z77" s="628"/>
      <c r="AA77" s="628"/>
      <c r="AB77" s="631"/>
    </row>
    <row r="78" spans="1:28" s="118" customFormat="1" ht="15.75" thickBot="1">
      <c r="A78" s="681"/>
      <c r="B78" s="131" t="s">
        <v>74</v>
      </c>
      <c r="C78" s="132"/>
      <c r="D78" s="132"/>
      <c r="E78" s="132"/>
      <c r="F78" s="132"/>
      <c r="G78" s="133"/>
      <c r="H78" s="133"/>
      <c r="I78" s="134"/>
      <c r="J78" s="135"/>
      <c r="K78" s="681"/>
      <c r="L78" s="681"/>
      <c r="M78" s="640"/>
      <c r="N78" s="640"/>
      <c r="O78" s="642"/>
      <c r="P78" s="645"/>
      <c r="Q78" s="645"/>
      <c r="R78" s="645"/>
      <c r="S78" s="662"/>
      <c r="T78" s="664"/>
      <c r="U78" s="674"/>
      <c r="V78" s="669"/>
      <c r="W78" s="678"/>
      <c r="X78" s="626"/>
      <c r="Y78" s="629"/>
      <c r="Z78" s="629"/>
      <c r="AA78" s="629"/>
      <c r="AB78" s="632"/>
    </row>
    <row r="79" spans="1:28" s="118" customFormat="1" ht="15.75" thickBot="1">
      <c r="A79" s="681"/>
      <c r="B79" s="127"/>
      <c r="C79" s="136"/>
      <c r="D79" s="137"/>
      <c r="E79" s="137"/>
      <c r="F79" s="137"/>
      <c r="G79" s="138"/>
      <c r="H79" s="138"/>
      <c r="I79" s="139"/>
      <c r="J79" s="139"/>
      <c r="K79" s="681"/>
      <c r="L79" s="681"/>
      <c r="M79" s="640"/>
      <c r="N79" s="640"/>
      <c r="O79" s="643"/>
      <c r="P79" s="646"/>
      <c r="Q79" s="646"/>
      <c r="R79" s="646"/>
      <c r="S79" s="673"/>
      <c r="T79" s="665"/>
      <c r="U79" s="675"/>
      <c r="V79" s="677"/>
      <c r="W79" s="679"/>
      <c r="X79" s="140"/>
      <c r="Y79" s="141"/>
      <c r="Z79" s="141"/>
      <c r="AA79" s="142"/>
      <c r="AB79" s="141"/>
    </row>
    <row r="80" spans="1:28" s="118" customFormat="1" ht="15.75" thickBot="1">
      <c r="A80" s="694"/>
      <c r="B80" s="616" t="s">
        <v>77</v>
      </c>
      <c r="C80" s="617"/>
      <c r="D80" s="617"/>
      <c r="E80" s="618"/>
      <c r="F80" s="619" t="s">
        <v>133</v>
      </c>
      <c r="G80" s="620"/>
      <c r="H80" s="620"/>
      <c r="I80" s="620"/>
      <c r="J80" s="620"/>
      <c r="K80" s="694"/>
      <c r="L80" s="637"/>
      <c r="M80" s="621" t="s">
        <v>134</v>
      </c>
      <c r="N80" s="622"/>
      <c r="O80" s="622"/>
      <c r="P80" s="622"/>
      <c r="Q80" s="622"/>
      <c r="R80" s="623"/>
      <c r="S80" s="143">
        <v>1</v>
      </c>
      <c r="T80" s="144"/>
      <c r="U80" s="145"/>
      <c r="V80" s="145"/>
      <c r="W80" s="146"/>
      <c r="X80" s="147">
        <f t="shared" ref="X80:AB80" si="5">SUM(X71:X79)</f>
        <v>6.25E-2</v>
      </c>
      <c r="Y80" s="143">
        <f t="shared" si="5"/>
        <v>0.47499999999999998</v>
      </c>
      <c r="Z80" s="143">
        <f t="shared" si="5"/>
        <v>0.26500000000000001</v>
      </c>
      <c r="AA80" s="143">
        <f t="shared" si="5"/>
        <v>0</v>
      </c>
      <c r="AB80" s="143">
        <f t="shared" si="5"/>
        <v>0.80249999999999999</v>
      </c>
    </row>
    <row r="81" spans="1:28" ht="15.75" thickBot="1">
      <c r="A81" s="4"/>
      <c r="B81" s="4"/>
      <c r="C81" s="4"/>
      <c r="D81" s="4"/>
      <c r="E81" s="4"/>
      <c r="F81" s="4"/>
      <c r="G81" s="4"/>
      <c r="H81" s="4"/>
      <c r="I81" s="4"/>
      <c r="J81" s="4"/>
      <c r="K81" s="5"/>
      <c r="L81" s="5"/>
      <c r="M81" s="148"/>
      <c r="N81" s="149"/>
      <c r="O81" s="149"/>
      <c r="P81" s="149"/>
      <c r="Q81" s="149"/>
      <c r="R81" s="149"/>
      <c r="S81" s="150"/>
      <c r="T81" s="5"/>
      <c r="U81" s="5"/>
      <c r="V81" s="5"/>
      <c r="W81" s="5"/>
      <c r="X81" s="151"/>
    </row>
    <row r="82" spans="1:28" ht="15.75" thickBot="1">
      <c r="A82" s="424" t="s">
        <v>135</v>
      </c>
      <c r="B82" s="438" t="s">
        <v>6</v>
      </c>
      <c r="C82" s="438"/>
      <c r="D82" s="438"/>
      <c r="E82" s="438"/>
      <c r="F82" s="438"/>
      <c r="G82" s="438"/>
      <c r="H82" s="438"/>
      <c r="I82" s="438"/>
      <c r="J82" s="402"/>
      <c r="K82" s="424" t="s">
        <v>7</v>
      </c>
      <c r="L82" s="424" t="s">
        <v>8</v>
      </c>
      <c r="M82" s="440" t="s">
        <v>9</v>
      </c>
      <c r="N82" s="440" t="s">
        <v>10</v>
      </c>
      <c r="O82" s="442" t="s">
        <v>81</v>
      </c>
      <c r="P82" s="443"/>
      <c r="Q82" s="443"/>
      <c r="R82" s="444"/>
      <c r="S82" s="611" t="s">
        <v>12</v>
      </c>
      <c r="T82" s="429" t="s">
        <v>13</v>
      </c>
      <c r="U82" s="429" t="s">
        <v>14</v>
      </c>
      <c r="V82" s="429" t="s">
        <v>15</v>
      </c>
      <c r="W82" s="429" t="s">
        <v>16</v>
      </c>
      <c r="X82" s="553" t="s">
        <v>102</v>
      </c>
      <c r="Y82" s="554"/>
      <c r="Z82" s="554"/>
      <c r="AA82" s="554"/>
      <c r="AB82" s="555"/>
    </row>
    <row r="83" spans="1:28" ht="15.75" thickBot="1">
      <c r="A83" s="436"/>
      <c r="B83" s="439"/>
      <c r="C83" s="439"/>
      <c r="D83" s="439"/>
      <c r="E83" s="439"/>
      <c r="F83" s="439"/>
      <c r="G83" s="439"/>
      <c r="H83" s="439"/>
      <c r="I83" s="439"/>
      <c r="J83" s="403"/>
      <c r="K83" s="437"/>
      <c r="L83" s="437"/>
      <c r="M83" s="441"/>
      <c r="N83" s="441"/>
      <c r="O83" s="152">
        <v>41729</v>
      </c>
      <c r="P83" s="152">
        <v>41820</v>
      </c>
      <c r="Q83" s="152">
        <v>41912</v>
      </c>
      <c r="R83" s="152">
        <v>42004</v>
      </c>
      <c r="S83" s="612"/>
      <c r="T83" s="430"/>
      <c r="U83" s="430"/>
      <c r="V83" s="430"/>
      <c r="W83" s="430"/>
      <c r="X83" s="610"/>
      <c r="Y83" s="557"/>
      <c r="Z83" s="557"/>
      <c r="AA83" s="557"/>
      <c r="AB83" s="558"/>
    </row>
    <row r="84" spans="1:28" ht="15.75" thickBot="1">
      <c r="A84" s="436"/>
      <c r="B84" s="414" t="s">
        <v>19</v>
      </c>
      <c r="C84" s="414"/>
      <c r="D84" s="415"/>
      <c r="E84" s="413" t="s">
        <v>20</v>
      </c>
      <c r="F84" s="415"/>
      <c r="G84" s="413" t="s">
        <v>21</v>
      </c>
      <c r="H84" s="415"/>
      <c r="I84" s="413" t="s">
        <v>22</v>
      </c>
      <c r="J84" s="414"/>
      <c r="K84" s="406" t="s">
        <v>136</v>
      </c>
      <c r="L84" s="429" t="s">
        <v>137</v>
      </c>
      <c r="M84" s="604" t="s">
        <v>138</v>
      </c>
      <c r="N84" s="597" t="s">
        <v>139</v>
      </c>
      <c r="O84" s="395">
        <v>0.25</v>
      </c>
      <c r="P84" s="395">
        <v>0.25</v>
      </c>
      <c r="Q84" s="395">
        <v>0.25</v>
      </c>
      <c r="R84" s="395">
        <v>0.25</v>
      </c>
      <c r="S84" s="395">
        <v>0.2</v>
      </c>
      <c r="T84" s="394" t="s">
        <v>140</v>
      </c>
      <c r="U84" s="392" t="s">
        <v>28</v>
      </c>
      <c r="V84" s="410" t="str">
        <f>+'[1]ATENCION AL CIUDADANO'!L5</f>
        <v>PRIMER TRIMESTRE: Participaron cuatro (4) funcionarios del Grupo de Atención al Ciudadano en la capacitación de inducción y re inducción celebrada los días 20 y 21 de febrero, programada por la Superintendencia de Puertos y Transporte, Grupo Talento Humano.                                                Presentación en power point de Políticas de Atención al Ciudadano Versión 2.
SEGUNDO TRIMESTRE: Participaron dos (2) funcionarios del Grupo de Atención al Ciudadano en el seminario taller "El servicio como facilitador de los derechos humanos" 22/05/2014; capacitación  del grupo en el aplicativo VIGIA, de manera personalizada por el área de de sistemas para la recepción de denuncias app móvil; Con VB de la Secretaria General se ha programado la participación del grupo en las ferias del servicio del DNP los tramites y servicios que se ofrecerán a la ciudadanía en las ferias. La participación de la funcionaria Rocio Oviedo en el primer encuentro del servicio al ciudadano el 9 de abril de 2014, atendió y capacito en el tema de PQRS y VIGIA ciudadanos y vigilados en la plaza mayor de la ciudad de Medellín, los días 14 y 17 de mayo de 2014, en el encuentro de transportadores de carga.
TERCER TRIMESTRE: Participaron dos (2) funcionarios del Grupo de Atención al Ciudadano en la capacitación sobre el tema de las NIIF, en el Grupo de Financiera el día 7 de julio de 2014, adicionalmente se participó en la capacitación de lineamientos para la medición de la percepción ciudadana sobre los servicios de las entidades de la administración pública los días 11 y 14 de agosto, programada por el DNP.</v>
      </c>
      <c r="W84" s="392" t="s">
        <v>29</v>
      </c>
      <c r="X84" s="153" t="s">
        <v>30</v>
      </c>
      <c r="Y84" s="154" t="s">
        <v>31</v>
      </c>
      <c r="Z84" s="154" t="s">
        <v>32</v>
      </c>
      <c r="AA84" s="155" t="s">
        <v>33</v>
      </c>
      <c r="AB84" s="156" t="s">
        <v>18</v>
      </c>
    </row>
    <row r="85" spans="1:28" ht="15.75" thickBot="1">
      <c r="A85" s="436"/>
      <c r="B85" s="606" t="s">
        <v>141</v>
      </c>
      <c r="C85" s="606"/>
      <c r="D85" s="607"/>
      <c r="E85" s="406" t="s">
        <v>142</v>
      </c>
      <c r="F85" s="402"/>
      <c r="G85" s="609">
        <v>1</v>
      </c>
      <c r="H85" s="607"/>
      <c r="I85" s="609">
        <v>1</v>
      </c>
      <c r="J85" s="607"/>
      <c r="K85" s="457"/>
      <c r="L85" s="600"/>
      <c r="M85" s="604"/>
      <c r="N85" s="597"/>
      <c r="O85" s="395"/>
      <c r="P85" s="395"/>
      <c r="Q85" s="396"/>
      <c r="R85" s="396"/>
      <c r="S85" s="395"/>
      <c r="T85" s="394"/>
      <c r="U85" s="392"/>
      <c r="V85" s="410"/>
      <c r="W85" s="392"/>
      <c r="X85" s="460">
        <f>+O84*S84/2</f>
        <v>2.5000000000000001E-2</v>
      </c>
      <c r="Y85" s="460">
        <f>+P84*S84/2</f>
        <v>2.5000000000000001E-2</v>
      </c>
      <c r="Z85" s="460">
        <f>+Q84*S84/2</f>
        <v>2.5000000000000001E-2</v>
      </c>
      <c r="AA85" s="460">
        <v>0</v>
      </c>
      <c r="AB85" s="591">
        <f>+X85+Y85+Z85+AA85</f>
        <v>7.5000000000000011E-2</v>
      </c>
    </row>
    <row r="86" spans="1:28" ht="15.75" thickBot="1">
      <c r="A86" s="436"/>
      <c r="B86" s="594"/>
      <c r="C86" s="594"/>
      <c r="D86" s="608"/>
      <c r="E86" s="445"/>
      <c r="F86" s="403"/>
      <c r="G86" s="593"/>
      <c r="H86" s="608"/>
      <c r="I86" s="593"/>
      <c r="J86" s="608"/>
      <c r="K86" s="457"/>
      <c r="L86" s="600"/>
      <c r="M86" s="604"/>
      <c r="N86" s="597"/>
      <c r="O86" s="395"/>
      <c r="P86" s="395"/>
      <c r="Q86" s="396"/>
      <c r="R86" s="396"/>
      <c r="S86" s="395"/>
      <c r="T86" s="394"/>
      <c r="U86" s="392"/>
      <c r="V86" s="410"/>
      <c r="W86" s="392"/>
      <c r="X86" s="602"/>
      <c r="Y86" s="602"/>
      <c r="Z86" s="602"/>
      <c r="AA86" s="602"/>
      <c r="AB86" s="605"/>
    </row>
    <row r="87" spans="1:28" ht="15.75" thickBot="1">
      <c r="A87" s="436"/>
      <c r="B87" s="157"/>
      <c r="C87" s="157"/>
      <c r="D87" s="157"/>
      <c r="E87" s="157"/>
      <c r="F87" s="157"/>
      <c r="G87" s="157"/>
      <c r="H87" s="157"/>
      <c r="I87" s="157"/>
      <c r="J87" s="158"/>
      <c r="K87" s="457"/>
      <c r="L87" s="430"/>
      <c r="M87" s="604"/>
      <c r="N87" s="597"/>
      <c r="O87" s="395"/>
      <c r="P87" s="395"/>
      <c r="Q87" s="396"/>
      <c r="R87" s="396"/>
      <c r="S87" s="395"/>
      <c r="T87" s="394"/>
      <c r="U87" s="392"/>
      <c r="V87" s="410"/>
      <c r="W87" s="392"/>
      <c r="X87" s="461"/>
      <c r="Y87" s="461"/>
      <c r="Z87" s="461"/>
      <c r="AA87" s="461"/>
      <c r="AB87" s="592"/>
    </row>
    <row r="88" spans="1:28" ht="15.75" thickBot="1">
      <c r="A88" s="436"/>
      <c r="B88" s="157"/>
      <c r="C88" s="157"/>
      <c r="D88" s="157"/>
      <c r="E88" s="157"/>
      <c r="F88" s="157"/>
      <c r="G88" s="157"/>
      <c r="H88" s="157"/>
      <c r="I88" s="157"/>
      <c r="J88" s="158"/>
      <c r="K88" s="457"/>
      <c r="L88" s="429" t="s">
        <v>143</v>
      </c>
      <c r="M88" s="396" t="s">
        <v>144</v>
      </c>
      <c r="N88" s="396" t="s">
        <v>145</v>
      </c>
      <c r="O88" s="395">
        <v>0.25</v>
      </c>
      <c r="P88" s="395">
        <v>0.25</v>
      </c>
      <c r="Q88" s="395">
        <v>0.25</v>
      </c>
      <c r="R88" s="395">
        <v>0.25</v>
      </c>
      <c r="S88" s="395">
        <v>0.2</v>
      </c>
      <c r="T88" s="394" t="s">
        <v>140</v>
      </c>
      <c r="U88" s="392" t="s">
        <v>28</v>
      </c>
      <c r="V88" s="410" t="str">
        <f>+'[1]ATENCION AL CIUDADANO'!L9</f>
        <v xml:space="preserve">PRIMER TRIMESTRE: Informe de gestión prestación del servicio Grupo de Atención al Ciudadano, correspondientes a los meses de enero, febrero y marzo del año en curso;  Rdos Nos. 20145000013303; 20145000026293; 20145000029163.
- Informe  de gestión y análisis de prestación del servicio de atención al ciudadano Primer (1º) trimestre vigencia 2014, Rdo. No. 20145000028773 del 3 de abril de 2014.
- Publicados en la página Web de la Superintendencia de Puertos y Transporte.
SEGUNDO TRIMESTRE: Informe de gestión prestación del servicio Grupo de Atención al Ciudadano, correspondientes a los meses de abril, mayo y junio del 2014;  Radicados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TERCER TRIMESTRE: Informe de gestión prestación del servicio Grupo de Atención al Ciudadano, correspondientes a los meses de enero hasta septiembre de la vigencia de 2014;  Rdos.  20145000026293; 20145000013303;  20145000029163; 20145000041023; 20145000050343; 20145000057023; 20145000070693; 20145000076303; 20145000085573.
- Informe  de gestión y análisis de prestación del servicio de atención al ciudadano Tercer (3°) Trimestre Rdo. 20145000085593 de 2014. Informe de Gestión de la prestación del servicio de ATC 1º semestre 2014 Rdo. 20145000061443 del 15 de julio de 2014;  Informe de Gestión de 1º.Semestree 2014 con radicado 20145000070043 del 13 de Agosto de 2014 a la Oficina Asesora de Planeacion; Informe final de Gestión del Señor Superintendente y rendición de cuentas de la entidad  Rdo. 20145000079353 del 15 de sep. de 2014.
- Publicados en la página Web de la Superintendencia de Puertos y Transporte.
</v>
      </c>
      <c r="W88" s="392" t="s">
        <v>29</v>
      </c>
      <c r="X88" s="460">
        <f>+[1]G.APOYO!X10</f>
        <v>0.05</v>
      </c>
      <c r="Y88" s="460">
        <f>+[1]G.APOYO!Y10</f>
        <v>0.05</v>
      </c>
      <c r="Z88" s="460">
        <f>+[1]G.APOYO!Z12</f>
        <v>0</v>
      </c>
      <c r="AA88" s="460">
        <f>+[1]G.APOYO!AA12</f>
        <v>0</v>
      </c>
      <c r="AB88" s="598">
        <f>+AA88+Z88+Y88+X88</f>
        <v>0.1</v>
      </c>
    </row>
    <row r="89" spans="1:28" ht="15.75" thickBot="1">
      <c r="A89" s="436"/>
      <c r="B89" s="157"/>
      <c r="C89" s="157"/>
      <c r="D89" s="157"/>
      <c r="E89" s="157"/>
      <c r="F89" s="157"/>
      <c r="G89" s="157"/>
      <c r="H89" s="157"/>
      <c r="I89" s="157"/>
      <c r="J89" s="158"/>
      <c r="K89" s="457"/>
      <c r="L89" s="600"/>
      <c r="M89" s="396"/>
      <c r="N89" s="396"/>
      <c r="O89" s="395"/>
      <c r="P89" s="395"/>
      <c r="Q89" s="395"/>
      <c r="R89" s="395"/>
      <c r="S89" s="395"/>
      <c r="T89" s="394"/>
      <c r="U89" s="392"/>
      <c r="V89" s="410"/>
      <c r="W89" s="392"/>
      <c r="X89" s="602"/>
      <c r="Y89" s="602"/>
      <c r="Z89" s="602"/>
      <c r="AA89" s="602"/>
      <c r="AB89" s="603"/>
    </row>
    <row r="90" spans="1:28" ht="15.75" thickBot="1">
      <c r="A90" s="436"/>
      <c r="B90" s="157"/>
      <c r="C90" s="157"/>
      <c r="D90" s="157"/>
      <c r="E90" s="157"/>
      <c r="F90" s="157"/>
      <c r="G90" s="157"/>
      <c r="H90" s="157"/>
      <c r="I90" s="157"/>
      <c r="J90" s="158"/>
      <c r="K90" s="457"/>
      <c r="L90" s="600"/>
      <c r="M90" s="396"/>
      <c r="N90" s="396"/>
      <c r="O90" s="395"/>
      <c r="P90" s="395"/>
      <c r="Q90" s="395"/>
      <c r="R90" s="395"/>
      <c r="S90" s="395"/>
      <c r="T90" s="394"/>
      <c r="U90" s="392"/>
      <c r="V90" s="410"/>
      <c r="W90" s="392"/>
      <c r="X90" s="602"/>
      <c r="Y90" s="602"/>
      <c r="Z90" s="602"/>
      <c r="AA90" s="602"/>
      <c r="AB90" s="603"/>
    </row>
    <row r="91" spans="1:28" ht="15.75" thickBot="1">
      <c r="A91" s="436"/>
      <c r="B91" s="157"/>
      <c r="C91" s="157"/>
      <c r="D91" s="157"/>
      <c r="E91" s="157"/>
      <c r="F91" s="157"/>
      <c r="G91" s="157"/>
      <c r="H91" s="157"/>
      <c r="I91" s="157"/>
      <c r="J91" s="158"/>
      <c r="K91" s="457"/>
      <c r="L91" s="430"/>
      <c r="M91" s="396"/>
      <c r="N91" s="396"/>
      <c r="O91" s="395"/>
      <c r="P91" s="395"/>
      <c r="Q91" s="395"/>
      <c r="R91" s="395"/>
      <c r="S91" s="395"/>
      <c r="T91" s="394"/>
      <c r="U91" s="392"/>
      <c r="V91" s="410"/>
      <c r="W91" s="392"/>
      <c r="X91" s="461"/>
      <c r="Y91" s="461"/>
      <c r="Z91" s="461"/>
      <c r="AA91" s="461"/>
      <c r="AB91" s="599"/>
    </row>
    <row r="92" spans="1:28" ht="15.75" thickBot="1">
      <c r="A92" s="436"/>
      <c r="B92" s="159"/>
      <c r="C92" s="159"/>
      <c r="D92" s="159"/>
      <c r="E92" s="159"/>
      <c r="F92" s="159"/>
      <c r="G92" s="159"/>
      <c r="H92" s="159"/>
      <c r="I92" s="159"/>
      <c r="J92" s="160"/>
      <c r="K92" s="457"/>
      <c r="L92" s="429" t="s">
        <v>146</v>
      </c>
      <c r="M92" s="604" t="s">
        <v>147</v>
      </c>
      <c r="N92" s="396" t="s">
        <v>148</v>
      </c>
      <c r="O92" s="395">
        <v>0.25</v>
      </c>
      <c r="P92" s="395">
        <v>0.25</v>
      </c>
      <c r="Q92" s="395">
        <v>0.25</v>
      </c>
      <c r="R92" s="395">
        <v>0.25</v>
      </c>
      <c r="S92" s="395">
        <v>0.2</v>
      </c>
      <c r="T92" s="394" t="s">
        <v>140</v>
      </c>
      <c r="U92" s="392" t="s">
        <v>28</v>
      </c>
      <c r="V92" s="410" t="str">
        <f>+'[1]ATENCION AL CIUDADANO'!L13</f>
        <v xml:space="preserve">PRIMER TRIMESTRE:
Informe de gestión prestación del servicio Grupo de Atención al Ciudadano;  Rdos Nos. 20145000013303 del 17 de febrero de 2014; 20145000026293 del 27 de marzo de 2014; 20145000029163 del 4 de abril de  2014.                                                Informe  de gestión y análisis de prestación del servicio de atención al ciudadano Primer (1º) trimestre vigencia 2014, Rdo. No. 20145000028773 del 3 de abril de 2014.                                                        Publicados en la página Web de la Superintendencia de Puertos y Transporte.
SEGUNDO TRIMESTRE:
"Informe de gestión prestación del servicio Grupo de Atención al Ciudadano, correspondientes a los meses de abril, mayo y junio del 2014;  Rdos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TERCER TRIMESTRE: Informe de gestión prestación del servicio Grupo de Atención al Ciudadano, correspondientes a los meses de enero hasta septiembre de la vigencia de 2014;  Rdos.  20145000026293; 20145000013303;  20145000029163; 20145000041023; 20145000050343; 20145000057023; 20145000070693; 20145000076303; 20145000085573.
- Informe  de gestión y análisis de prestación del servicio de atención al ciudadano Tercer (3°) Trimestre Rdo. 20145000085593 de 2014. - Informe de gestión y análisis de prestación del servicio de atención al ciudadano Primer (1°) Semestre Rdo. 20145000057033 del 4 de julio de 2014,- Informe de Gestión de la prestación del servicio de ATC 1º semestre 2014 Rdo. 20145000061443 del 15 de julio de 2014;  Informe de Gestión de 1º.Semestree 2014 con radicado 20145000070043 del 13 de Agosto de 2014 a la Oficina Asesora de Planeacion; Informe final de Gestión del Señor Superintendente y rendición de cuentas de la entidad  Rdo. 20145000079353 del 15 de sep. de 2014.
- Publicados en la página Web de la Superintendencia de Puertos y Transporte.
</v>
      </c>
      <c r="W92" s="392" t="s">
        <v>29</v>
      </c>
      <c r="X92" s="460">
        <f>+[1]G.APOYO!X16</f>
        <v>0.05</v>
      </c>
      <c r="Y92" s="460">
        <f>+[1]G.APOYO!Y16</f>
        <v>0.05</v>
      </c>
      <c r="Z92" s="460">
        <f>+[1]G.APOYO!Z16</f>
        <v>0.05</v>
      </c>
      <c r="AA92" s="460">
        <f>+[1]G.APOYO!AA16</f>
        <v>0</v>
      </c>
      <c r="AB92" s="598">
        <f>+AA92+Z92+Y92+X92</f>
        <v>0.15000000000000002</v>
      </c>
    </row>
    <row r="93" spans="1:28" ht="15.75" thickBot="1">
      <c r="A93" s="436"/>
      <c r="B93" s="438" t="s">
        <v>59</v>
      </c>
      <c r="C93" s="438"/>
      <c r="D93" s="438"/>
      <c r="E93" s="438"/>
      <c r="F93" s="438"/>
      <c r="G93" s="438"/>
      <c r="H93" s="438"/>
      <c r="I93" s="438"/>
      <c r="J93" s="438"/>
      <c r="K93" s="457"/>
      <c r="L93" s="600"/>
      <c r="M93" s="604"/>
      <c r="N93" s="396"/>
      <c r="O93" s="396"/>
      <c r="P93" s="396"/>
      <c r="Q93" s="396"/>
      <c r="R93" s="396"/>
      <c r="S93" s="396"/>
      <c r="T93" s="394"/>
      <c r="U93" s="396"/>
      <c r="V93" s="410"/>
      <c r="W93" s="396"/>
      <c r="X93" s="602"/>
      <c r="Y93" s="602"/>
      <c r="Z93" s="602"/>
      <c r="AA93" s="602"/>
      <c r="AB93" s="603"/>
    </row>
    <row r="94" spans="1:28" ht="15.75" thickBot="1">
      <c r="A94" s="436"/>
      <c r="B94" s="439"/>
      <c r="C94" s="439"/>
      <c r="D94" s="439"/>
      <c r="E94" s="439"/>
      <c r="F94" s="439"/>
      <c r="G94" s="439"/>
      <c r="H94" s="439"/>
      <c r="I94" s="439"/>
      <c r="J94" s="439"/>
      <c r="K94" s="457"/>
      <c r="L94" s="600"/>
      <c r="M94" s="604"/>
      <c r="N94" s="396"/>
      <c r="O94" s="396"/>
      <c r="P94" s="396"/>
      <c r="Q94" s="396"/>
      <c r="R94" s="396"/>
      <c r="S94" s="396"/>
      <c r="T94" s="394"/>
      <c r="U94" s="396"/>
      <c r="V94" s="410"/>
      <c r="W94" s="396"/>
      <c r="X94" s="602"/>
      <c r="Y94" s="602"/>
      <c r="Z94" s="602"/>
      <c r="AA94" s="602"/>
      <c r="AB94" s="603"/>
    </row>
    <row r="95" spans="1:28" ht="15.75" thickBot="1">
      <c r="A95" s="436"/>
      <c r="B95" s="402" t="s">
        <v>62</v>
      </c>
      <c r="C95" s="404" t="s">
        <v>63</v>
      </c>
      <c r="D95" s="383"/>
      <c r="E95" s="383"/>
      <c r="F95" s="405"/>
      <c r="G95" s="404" t="s">
        <v>64</v>
      </c>
      <c r="H95" s="405"/>
      <c r="I95" s="406" t="s">
        <v>65</v>
      </c>
      <c r="J95" s="438"/>
      <c r="K95" s="457"/>
      <c r="L95" s="430"/>
      <c r="M95" s="604"/>
      <c r="N95" s="396"/>
      <c r="O95" s="396"/>
      <c r="P95" s="396"/>
      <c r="Q95" s="396"/>
      <c r="R95" s="396"/>
      <c r="S95" s="396"/>
      <c r="T95" s="394"/>
      <c r="U95" s="396"/>
      <c r="V95" s="410"/>
      <c r="W95" s="396"/>
      <c r="X95" s="461"/>
      <c r="Y95" s="461"/>
      <c r="Z95" s="461"/>
      <c r="AA95" s="461"/>
      <c r="AB95" s="599"/>
    </row>
    <row r="96" spans="1:28" ht="45.75" thickBot="1">
      <c r="A96" s="436"/>
      <c r="B96" s="403"/>
      <c r="C96" s="161">
        <v>41729</v>
      </c>
      <c r="D96" s="162">
        <v>41820</v>
      </c>
      <c r="E96" s="162">
        <v>41912</v>
      </c>
      <c r="F96" s="163">
        <v>42004</v>
      </c>
      <c r="G96" s="156" t="s">
        <v>69</v>
      </c>
      <c r="H96" s="164" t="s">
        <v>70</v>
      </c>
      <c r="I96" s="445"/>
      <c r="J96" s="439"/>
      <c r="K96" s="457"/>
      <c r="L96" s="429" t="s">
        <v>149</v>
      </c>
      <c r="M96" s="604" t="s">
        <v>150</v>
      </c>
      <c r="N96" s="165" t="s">
        <v>151</v>
      </c>
      <c r="O96" s="166">
        <v>0.25</v>
      </c>
      <c r="P96" s="166">
        <v>0.25</v>
      </c>
      <c r="Q96" s="166">
        <v>0.25</v>
      </c>
      <c r="R96" s="166">
        <v>0.25</v>
      </c>
      <c r="S96" s="166">
        <v>0.05</v>
      </c>
      <c r="T96" s="394" t="s">
        <v>152</v>
      </c>
      <c r="U96" s="165" t="s">
        <v>28</v>
      </c>
      <c r="V96" s="532" t="s">
        <v>153</v>
      </c>
      <c r="W96" s="396" t="s">
        <v>29</v>
      </c>
      <c r="X96" s="530" t="str">
        <f>+[1]G.APOYO!X24</f>
        <v>N/A</v>
      </c>
      <c r="Y96" s="530" t="str">
        <f>+[1]G.APOYO!Y24</f>
        <v>N/A</v>
      </c>
      <c r="Z96" s="530">
        <f>+[1]G.APOYO!Z24</f>
        <v>1.2500000000000001E-2</v>
      </c>
      <c r="AA96" s="530">
        <f>+[1]G.APOYO!AA24</f>
        <v>0</v>
      </c>
      <c r="AB96" s="598">
        <f>+Z96+AA96</f>
        <v>1.2500000000000001E-2</v>
      </c>
    </row>
    <row r="97" spans="1:28" ht="23.25" thickBot="1">
      <c r="A97" s="436"/>
      <c r="B97" s="167" t="s">
        <v>74</v>
      </c>
      <c r="C97" s="168"/>
      <c r="D97" s="168"/>
      <c r="E97" s="168"/>
      <c r="F97" s="168"/>
      <c r="G97" s="169"/>
      <c r="H97" s="169"/>
      <c r="I97" s="170"/>
      <c r="J97" s="170"/>
      <c r="K97" s="457"/>
      <c r="L97" s="600"/>
      <c r="M97" s="604"/>
      <c r="N97" s="165" t="s">
        <v>154</v>
      </c>
      <c r="O97" s="166" t="s">
        <v>38</v>
      </c>
      <c r="P97" s="166">
        <v>0.5</v>
      </c>
      <c r="Q97" s="166" t="s">
        <v>38</v>
      </c>
      <c r="R97" s="166">
        <v>0.5</v>
      </c>
      <c r="S97" s="166">
        <v>0.05</v>
      </c>
      <c r="T97" s="394"/>
      <c r="U97" s="165" t="s">
        <v>155</v>
      </c>
      <c r="V97" s="532"/>
      <c r="W97" s="396"/>
      <c r="X97" s="601"/>
      <c r="Y97" s="601"/>
      <c r="Z97" s="601"/>
      <c r="AA97" s="601"/>
      <c r="AB97" s="599"/>
    </row>
    <row r="98" spans="1:28" ht="68.25" thickBot="1">
      <c r="A98" s="436"/>
      <c r="B98" s="171"/>
      <c r="C98" s="172"/>
      <c r="D98" s="172"/>
      <c r="E98" s="172"/>
      <c r="F98" s="172"/>
      <c r="G98" s="173"/>
      <c r="H98" s="173"/>
      <c r="I98" s="174"/>
      <c r="J98" s="174"/>
      <c r="K98" s="457"/>
      <c r="L98" s="600"/>
      <c r="M98" s="165" t="s">
        <v>156</v>
      </c>
      <c r="N98" s="165" t="s">
        <v>157</v>
      </c>
      <c r="O98" s="166">
        <v>0.25</v>
      </c>
      <c r="P98" s="166">
        <v>0.25</v>
      </c>
      <c r="Q98" s="166">
        <v>0.25</v>
      </c>
      <c r="R98" s="166">
        <v>0.25</v>
      </c>
      <c r="S98" s="166">
        <v>0.05</v>
      </c>
      <c r="T98" s="394"/>
      <c r="U98" s="165" t="s">
        <v>28</v>
      </c>
      <c r="V98" s="175" t="s">
        <v>158</v>
      </c>
      <c r="W98" s="165" t="s">
        <v>29</v>
      </c>
      <c r="X98" s="176">
        <f>+[1]G.APOYO!X22</f>
        <v>1.2500000000000001E-2</v>
      </c>
      <c r="Y98" s="176">
        <f>+[1]G.APOYO!Y22</f>
        <v>1.2500000000000001E-2</v>
      </c>
      <c r="Z98" s="176">
        <f>+[1]G.APOYO!Z22</f>
        <v>1.2500000000000001E-2</v>
      </c>
      <c r="AA98" s="176">
        <f>+[1]G.APOYO!AA22</f>
        <v>0</v>
      </c>
      <c r="AB98" s="177">
        <f>+X98+Y98+Z98+AA98</f>
        <v>3.7500000000000006E-2</v>
      </c>
    </row>
    <row r="99" spans="1:28" ht="57" thickBot="1">
      <c r="A99" s="436"/>
      <c r="B99" s="157"/>
      <c r="C99" s="157"/>
      <c r="D99" s="157"/>
      <c r="E99" s="157"/>
      <c r="F99" s="157"/>
      <c r="G99" s="157"/>
      <c r="H99" s="157"/>
      <c r="I99" s="157"/>
      <c r="J99" s="157"/>
      <c r="K99" s="457"/>
      <c r="L99" s="430"/>
      <c r="M99" s="165" t="s">
        <v>159</v>
      </c>
      <c r="N99" s="165" t="s">
        <v>160</v>
      </c>
      <c r="O99" s="166">
        <v>0.25</v>
      </c>
      <c r="P99" s="166">
        <v>0.25</v>
      </c>
      <c r="Q99" s="166">
        <v>0.25</v>
      </c>
      <c r="R99" s="166">
        <v>0.25</v>
      </c>
      <c r="S99" s="166">
        <v>0.05</v>
      </c>
      <c r="T99" s="394"/>
      <c r="U99" s="165" t="s">
        <v>28</v>
      </c>
      <c r="V99" s="165" t="s">
        <v>160</v>
      </c>
      <c r="W99" s="165" t="s">
        <v>29</v>
      </c>
      <c r="X99" s="178">
        <f>+[1]G.APOYO!X23</f>
        <v>0</v>
      </c>
      <c r="Y99" s="178">
        <f>+[1]G.APOYO!Y23</f>
        <v>0</v>
      </c>
      <c r="Z99" s="178">
        <f>+[1]G.APOYO!Z23</f>
        <v>0</v>
      </c>
      <c r="AA99" s="178">
        <f>+[1]G.APOYO!AA23</f>
        <v>0</v>
      </c>
      <c r="AB99" s="179">
        <f>+X99+Y99+Z99+AA99</f>
        <v>0</v>
      </c>
    </row>
    <row r="100" spans="1:28" ht="15.75" thickBot="1">
      <c r="A100" s="436"/>
      <c r="B100" s="180"/>
      <c r="C100" s="180"/>
      <c r="D100" s="180"/>
      <c r="E100" s="180"/>
      <c r="F100" s="180"/>
      <c r="G100" s="180"/>
      <c r="H100" s="180"/>
      <c r="I100" s="180"/>
      <c r="J100" s="180"/>
      <c r="K100" s="457"/>
      <c r="L100" s="429" t="s">
        <v>161</v>
      </c>
      <c r="M100" s="396" t="s">
        <v>162</v>
      </c>
      <c r="N100" s="396" t="s">
        <v>163</v>
      </c>
      <c r="O100" s="395" t="s">
        <v>38</v>
      </c>
      <c r="P100" s="395" t="s">
        <v>38</v>
      </c>
      <c r="Q100" s="395">
        <v>0.5</v>
      </c>
      <c r="R100" s="395">
        <v>0.5</v>
      </c>
      <c r="S100" s="395">
        <v>0.05</v>
      </c>
      <c r="T100" s="394" t="s">
        <v>140</v>
      </c>
      <c r="U100" s="392" t="s">
        <v>43</v>
      </c>
      <c r="V100" s="597" t="s">
        <v>38</v>
      </c>
      <c r="W100" s="392" t="s">
        <v>44</v>
      </c>
      <c r="X100" s="460" t="str">
        <f>+[1]G.APOYO!X24</f>
        <v>N/A</v>
      </c>
      <c r="Y100" s="460" t="str">
        <f>+[1]G.APOYO!Y24</f>
        <v>N/A</v>
      </c>
      <c r="Z100" s="460">
        <f>+[1]G.APOYO!Z24</f>
        <v>1.2500000000000001E-2</v>
      </c>
      <c r="AA100" s="460">
        <f>+[1]G.APOYO!AA24</f>
        <v>0</v>
      </c>
      <c r="AB100" s="591">
        <f>+Z100+AA100</f>
        <v>1.2500000000000001E-2</v>
      </c>
    </row>
    <row r="101" spans="1:28" ht="15.75" thickBot="1">
      <c r="A101" s="436"/>
      <c r="B101" s="157"/>
      <c r="C101" s="157"/>
      <c r="D101" s="157"/>
      <c r="E101" s="157"/>
      <c r="F101" s="157"/>
      <c r="G101" s="157"/>
      <c r="H101" s="157"/>
      <c r="I101" s="157"/>
      <c r="J101" s="157"/>
      <c r="K101" s="457"/>
      <c r="L101" s="600"/>
      <c r="M101" s="396"/>
      <c r="N101" s="396"/>
      <c r="O101" s="396"/>
      <c r="P101" s="396"/>
      <c r="Q101" s="396"/>
      <c r="R101" s="396"/>
      <c r="S101" s="396"/>
      <c r="T101" s="394"/>
      <c r="U101" s="396"/>
      <c r="V101" s="597"/>
      <c r="W101" s="392"/>
      <c r="X101" s="590"/>
      <c r="Y101" s="590"/>
      <c r="Z101" s="590"/>
      <c r="AA101" s="590"/>
      <c r="AB101" s="592"/>
    </row>
    <row r="102" spans="1:28" ht="409.6" thickBot="1">
      <c r="A102" s="436"/>
      <c r="B102" s="157"/>
      <c r="C102" s="157"/>
      <c r="D102" s="157"/>
      <c r="E102" s="157"/>
      <c r="F102" s="157"/>
      <c r="G102" s="157"/>
      <c r="H102" s="157"/>
      <c r="I102" s="157"/>
      <c r="J102" s="157"/>
      <c r="K102" s="457"/>
      <c r="L102" s="600"/>
      <c r="M102" s="165" t="s">
        <v>164</v>
      </c>
      <c r="N102" s="165" t="s">
        <v>165</v>
      </c>
      <c r="O102" s="166">
        <v>0.25</v>
      </c>
      <c r="P102" s="166">
        <v>0.25</v>
      </c>
      <c r="Q102" s="166">
        <v>0.25</v>
      </c>
      <c r="R102" s="166">
        <v>0.25</v>
      </c>
      <c r="S102" s="166">
        <v>0.05</v>
      </c>
      <c r="T102" s="394"/>
      <c r="U102" s="165" t="s">
        <v>28</v>
      </c>
      <c r="V102" s="181" t="s">
        <v>166</v>
      </c>
      <c r="W102" s="182" t="s">
        <v>29</v>
      </c>
      <c r="X102" s="183">
        <f>+[1]G.APOYO!X26</f>
        <v>1.2999999999999999E-2</v>
      </c>
      <c r="Y102" s="183">
        <f>+[1]G.APOYO!Y26</f>
        <v>1.2999999999999999E-2</v>
      </c>
      <c r="Z102" s="183">
        <f>+[1]G.APOYO!Z26</f>
        <v>1.2500000000000001E-2</v>
      </c>
      <c r="AA102" s="183">
        <f>+[1]G.APOYO!AA26</f>
        <v>0</v>
      </c>
      <c r="AB102" s="184">
        <f>+X102+Y102+Z102+AA102</f>
        <v>3.85E-2</v>
      </c>
    </row>
    <row r="103" spans="1:28" ht="394.5" thickBot="1">
      <c r="A103" s="436"/>
      <c r="B103" s="157"/>
      <c r="C103" s="157"/>
      <c r="D103" s="157"/>
      <c r="E103" s="157"/>
      <c r="F103" s="157"/>
      <c r="G103" s="157"/>
      <c r="H103" s="157"/>
      <c r="I103" s="157"/>
      <c r="J103" s="157"/>
      <c r="K103" s="457"/>
      <c r="L103" s="430"/>
      <c r="M103" s="165" t="s">
        <v>167</v>
      </c>
      <c r="N103" s="165" t="s">
        <v>168</v>
      </c>
      <c r="O103" s="166" t="s">
        <v>38</v>
      </c>
      <c r="P103" s="166" t="s">
        <v>38</v>
      </c>
      <c r="Q103" s="166">
        <v>0.5</v>
      </c>
      <c r="R103" s="166">
        <v>0.5</v>
      </c>
      <c r="S103" s="166">
        <v>0.1</v>
      </c>
      <c r="T103" s="394"/>
      <c r="U103" s="165" t="s">
        <v>43</v>
      </c>
      <c r="V103" s="185" t="s">
        <v>169</v>
      </c>
      <c r="W103" s="186" t="s">
        <v>44</v>
      </c>
      <c r="X103" s="183" t="str">
        <f>+[1]G.APOYO!X27</f>
        <v>N/A</v>
      </c>
      <c r="Y103" s="183" t="str">
        <f>+[1]G.APOYO!Y27</f>
        <v>N/A</v>
      </c>
      <c r="Z103" s="183">
        <f>+[1]G.APOYO!Z27</f>
        <v>0.05</v>
      </c>
      <c r="AA103" s="183">
        <f>+[1]G.APOYO!AA27</f>
        <v>0</v>
      </c>
      <c r="AB103" s="187">
        <f>+Z103+AA103</f>
        <v>0.05</v>
      </c>
    </row>
    <row r="104" spans="1:28" ht="15.75" thickBot="1">
      <c r="A104" s="437"/>
      <c r="B104" s="383" t="s">
        <v>77</v>
      </c>
      <c r="C104" s="383"/>
      <c r="D104" s="383"/>
      <c r="E104" s="405"/>
      <c r="F104" s="384" t="s">
        <v>170</v>
      </c>
      <c r="G104" s="385"/>
      <c r="H104" s="385"/>
      <c r="I104" s="385"/>
      <c r="J104" s="385"/>
      <c r="K104" s="437"/>
      <c r="L104" s="593" t="s">
        <v>79</v>
      </c>
      <c r="M104" s="594"/>
      <c r="N104" s="594"/>
      <c r="O104" s="594"/>
      <c r="P104" s="594"/>
      <c r="Q104" s="594"/>
      <c r="R104" s="594"/>
      <c r="S104" s="594"/>
      <c r="T104" s="594"/>
      <c r="U104" s="594"/>
      <c r="V104" s="595"/>
      <c r="W104" s="188"/>
      <c r="X104" s="189">
        <f>SUM(X85:X103)</f>
        <v>0.15050000000000002</v>
      </c>
      <c r="Y104" s="189">
        <f t="shared" ref="Y104:AA104" si="6">SUM(Y85:Y103)</f>
        <v>0.15050000000000002</v>
      </c>
      <c r="Z104" s="189">
        <f t="shared" si="6"/>
        <v>0.17499999999999999</v>
      </c>
      <c r="AA104" s="189">
        <f t="shared" si="6"/>
        <v>0</v>
      </c>
      <c r="AB104" s="189">
        <f>+AA104+Z104+Y104+X104</f>
        <v>0.47600000000000003</v>
      </c>
    </row>
    <row r="105" spans="1:28" ht="15.75" thickBot="1">
      <c r="A105" s="4"/>
      <c r="B105" s="4"/>
      <c r="C105" s="4"/>
      <c r="D105" s="4"/>
      <c r="E105" s="4"/>
      <c r="F105" s="4"/>
      <c r="G105" s="4"/>
      <c r="H105" s="4"/>
      <c r="I105" s="4"/>
      <c r="J105" s="4"/>
      <c r="K105" s="5"/>
      <c r="L105" s="5"/>
      <c r="M105" s="5"/>
      <c r="N105" s="5"/>
      <c r="O105" s="5"/>
      <c r="P105" s="5"/>
      <c r="Q105" s="5"/>
      <c r="R105" s="5"/>
      <c r="S105" s="190"/>
      <c r="T105" s="5"/>
      <c r="U105" s="5"/>
      <c r="V105" s="5"/>
      <c r="W105" s="5"/>
      <c r="X105" s="151"/>
    </row>
    <row r="106" spans="1:28" ht="15.75" thickBot="1">
      <c r="A106" s="495" t="s">
        <v>171</v>
      </c>
      <c r="B106" s="492" t="s">
        <v>6</v>
      </c>
      <c r="C106" s="492"/>
      <c r="D106" s="492"/>
      <c r="E106" s="492"/>
      <c r="F106" s="492"/>
      <c r="G106" s="492"/>
      <c r="H106" s="492"/>
      <c r="I106" s="492"/>
      <c r="J106" s="486"/>
      <c r="K106" s="495" t="s">
        <v>7</v>
      </c>
      <c r="L106" s="495" t="s">
        <v>8</v>
      </c>
      <c r="M106" s="525" t="s">
        <v>9</v>
      </c>
      <c r="N106" s="525" t="s">
        <v>10</v>
      </c>
      <c r="O106" s="527" t="s">
        <v>81</v>
      </c>
      <c r="P106" s="528"/>
      <c r="Q106" s="528"/>
      <c r="R106" s="529"/>
      <c r="S106" s="517" t="s">
        <v>12</v>
      </c>
      <c r="T106" s="517" t="s">
        <v>13</v>
      </c>
      <c r="U106" s="517" t="s">
        <v>14</v>
      </c>
      <c r="V106" s="517" t="s">
        <v>15</v>
      </c>
      <c r="W106" s="586" t="s">
        <v>16</v>
      </c>
      <c r="X106" s="519" t="s">
        <v>172</v>
      </c>
      <c r="Y106" s="520"/>
      <c r="Z106" s="520"/>
      <c r="AA106" s="520"/>
      <c r="AB106" s="521"/>
    </row>
    <row r="107" spans="1:28" ht="15.75" thickBot="1">
      <c r="A107" s="512"/>
      <c r="B107" s="494"/>
      <c r="C107" s="494"/>
      <c r="D107" s="494"/>
      <c r="E107" s="494"/>
      <c r="F107" s="494"/>
      <c r="G107" s="494"/>
      <c r="H107" s="494"/>
      <c r="I107" s="494"/>
      <c r="J107" s="487"/>
      <c r="K107" s="496"/>
      <c r="L107" s="496"/>
      <c r="M107" s="596"/>
      <c r="N107" s="526"/>
      <c r="O107" s="191">
        <v>41729</v>
      </c>
      <c r="P107" s="192">
        <v>41820</v>
      </c>
      <c r="Q107" s="192">
        <v>41912</v>
      </c>
      <c r="R107" s="193">
        <v>42004</v>
      </c>
      <c r="S107" s="589"/>
      <c r="T107" s="589"/>
      <c r="U107" s="589"/>
      <c r="V107" s="589"/>
      <c r="W107" s="587"/>
      <c r="X107" s="588"/>
      <c r="Y107" s="523"/>
      <c r="Z107" s="523"/>
      <c r="AA107" s="523"/>
      <c r="AB107" s="524"/>
    </row>
    <row r="108" spans="1:28" ht="15.75" thickBot="1">
      <c r="A108" s="512"/>
      <c r="B108" s="514" t="s">
        <v>19</v>
      </c>
      <c r="C108" s="514"/>
      <c r="D108" s="515"/>
      <c r="E108" s="516" t="s">
        <v>20</v>
      </c>
      <c r="F108" s="515"/>
      <c r="G108" s="516" t="s">
        <v>21</v>
      </c>
      <c r="H108" s="515"/>
      <c r="I108" s="509" t="s">
        <v>22</v>
      </c>
      <c r="J108" s="505"/>
      <c r="K108" s="495" t="s">
        <v>173</v>
      </c>
      <c r="L108" s="491" t="s">
        <v>174</v>
      </c>
      <c r="M108" s="502" t="s">
        <v>175</v>
      </c>
      <c r="N108" s="498" t="s">
        <v>176</v>
      </c>
      <c r="O108" s="497" t="s">
        <v>38</v>
      </c>
      <c r="P108" s="497">
        <v>1</v>
      </c>
      <c r="Q108" s="498" t="s">
        <v>38</v>
      </c>
      <c r="R108" s="497" t="s">
        <v>38</v>
      </c>
      <c r="S108" s="497">
        <v>0.3</v>
      </c>
      <c r="T108" s="498" t="s">
        <v>177</v>
      </c>
      <c r="U108" s="562">
        <v>41820</v>
      </c>
      <c r="V108" s="498" t="str">
        <f>+[1]G.APOYO!V32</f>
        <v>Plan Estrategico 2014.</v>
      </c>
      <c r="W108" s="562">
        <v>41827</v>
      </c>
      <c r="X108" s="194" t="s">
        <v>30</v>
      </c>
      <c r="Y108" s="195" t="s">
        <v>31</v>
      </c>
      <c r="Z108" s="195" t="s">
        <v>32</v>
      </c>
      <c r="AA108" s="196" t="s">
        <v>33</v>
      </c>
      <c r="AB108" s="197" t="s">
        <v>18</v>
      </c>
    </row>
    <row r="109" spans="1:28" ht="15.75" thickBot="1">
      <c r="A109" s="512"/>
      <c r="B109" s="516" t="s">
        <v>178</v>
      </c>
      <c r="C109" s="514"/>
      <c r="D109" s="515"/>
      <c r="E109" s="488" t="s">
        <v>179</v>
      </c>
      <c r="F109" s="490"/>
      <c r="G109" s="388">
        <v>1</v>
      </c>
      <c r="H109" s="390"/>
      <c r="I109" s="584"/>
      <c r="J109" s="585"/>
      <c r="K109" s="512"/>
      <c r="L109" s="493"/>
      <c r="M109" s="502"/>
      <c r="N109" s="498"/>
      <c r="O109" s="497"/>
      <c r="P109" s="497"/>
      <c r="Q109" s="498"/>
      <c r="R109" s="497"/>
      <c r="S109" s="497"/>
      <c r="T109" s="498"/>
      <c r="U109" s="498"/>
      <c r="V109" s="498"/>
      <c r="W109" s="498"/>
      <c r="X109" s="198">
        <f>+[1]G.APOYO!X33</f>
        <v>0.3</v>
      </c>
      <c r="Y109" s="198" t="str">
        <f>+[1]G.APOYO!Y33</f>
        <v>N/A</v>
      </c>
      <c r="Z109" s="198" t="str">
        <f>+[1]G.APOYO!Z33</f>
        <v>N/A</v>
      </c>
      <c r="AA109" s="198" t="str">
        <f>+[1]G.APOYO!AA33</f>
        <v>N/A</v>
      </c>
      <c r="AB109" s="199">
        <f>+X109</f>
        <v>0.3</v>
      </c>
    </row>
    <row r="110" spans="1:28" ht="15.75" thickBot="1">
      <c r="A110" s="512"/>
      <c r="B110" s="494" t="s">
        <v>180</v>
      </c>
      <c r="C110" s="494"/>
      <c r="D110" s="494"/>
      <c r="E110" s="200"/>
      <c r="F110" s="200"/>
      <c r="G110" s="200"/>
      <c r="H110" s="200"/>
      <c r="I110" s="200"/>
      <c r="J110" s="201"/>
      <c r="K110" s="512"/>
      <c r="L110" s="470" t="s">
        <v>181</v>
      </c>
      <c r="M110" s="502" t="s">
        <v>182</v>
      </c>
      <c r="N110" s="498" t="s">
        <v>183</v>
      </c>
      <c r="O110" s="498" t="s">
        <v>38</v>
      </c>
      <c r="P110" s="497">
        <v>1</v>
      </c>
      <c r="Q110" s="498" t="s">
        <v>38</v>
      </c>
      <c r="R110" s="498" t="s">
        <v>38</v>
      </c>
      <c r="S110" s="497">
        <v>0.1</v>
      </c>
      <c r="T110" s="498" t="s">
        <v>177</v>
      </c>
      <c r="U110" s="562">
        <v>41820</v>
      </c>
      <c r="V110" s="498" t="str">
        <f>+[1]G.APOYO!V34</f>
        <v>Acto Administrativo.</v>
      </c>
      <c r="W110" s="562">
        <v>41827</v>
      </c>
      <c r="X110" s="579" t="str">
        <f>+[1]G.APOYO!X34</f>
        <v>N/A</v>
      </c>
      <c r="Y110" s="579" t="str">
        <f>+[1]G.APOYO!Y34</f>
        <v>N/A</v>
      </c>
      <c r="Z110" s="579" t="str">
        <f>+[1]G.APOYO!Z34</f>
        <v>N/A</v>
      </c>
      <c r="AA110" s="579">
        <f>+[1]G.APOYO!AA34</f>
        <v>0</v>
      </c>
      <c r="AB110" s="567">
        <f>+AA110</f>
        <v>0</v>
      </c>
    </row>
    <row r="111" spans="1:28" ht="15.75" thickBot="1">
      <c r="A111" s="512"/>
      <c r="B111" s="514" t="s">
        <v>19</v>
      </c>
      <c r="C111" s="514"/>
      <c r="D111" s="515"/>
      <c r="E111" s="516" t="s">
        <v>20</v>
      </c>
      <c r="F111" s="515"/>
      <c r="G111" s="516" t="s">
        <v>21</v>
      </c>
      <c r="H111" s="515"/>
      <c r="I111" s="516" t="s">
        <v>22</v>
      </c>
      <c r="J111" s="514"/>
      <c r="K111" s="512"/>
      <c r="L111" s="504"/>
      <c r="M111" s="502"/>
      <c r="N111" s="498"/>
      <c r="O111" s="498"/>
      <c r="P111" s="498"/>
      <c r="Q111" s="498"/>
      <c r="R111" s="498"/>
      <c r="S111" s="498"/>
      <c r="T111" s="498"/>
      <c r="U111" s="498"/>
      <c r="V111" s="498"/>
      <c r="W111" s="498"/>
      <c r="X111" s="580"/>
      <c r="Y111" s="580"/>
      <c r="Z111" s="580"/>
      <c r="AA111" s="580"/>
      <c r="AB111" s="582"/>
    </row>
    <row r="112" spans="1:28" ht="15.75" thickBot="1">
      <c r="A112" s="512"/>
      <c r="B112" s="505" t="s">
        <v>184</v>
      </c>
      <c r="C112" s="505"/>
      <c r="D112" s="506"/>
      <c r="E112" s="491" t="s">
        <v>179</v>
      </c>
      <c r="F112" s="486"/>
      <c r="G112" s="511">
        <v>1</v>
      </c>
      <c r="H112" s="506"/>
      <c r="I112" s="511">
        <v>0.25</v>
      </c>
      <c r="J112" s="505"/>
      <c r="K112" s="512"/>
      <c r="L112" s="471"/>
      <c r="M112" s="502"/>
      <c r="N112" s="498"/>
      <c r="O112" s="498"/>
      <c r="P112" s="498"/>
      <c r="Q112" s="498"/>
      <c r="R112" s="498"/>
      <c r="S112" s="498"/>
      <c r="T112" s="498"/>
      <c r="U112" s="498"/>
      <c r="V112" s="498"/>
      <c r="W112" s="498"/>
      <c r="X112" s="580"/>
      <c r="Y112" s="580"/>
      <c r="Z112" s="580"/>
      <c r="AA112" s="580"/>
      <c r="AB112" s="582"/>
    </row>
    <row r="113" spans="1:28" ht="15.75" thickBot="1">
      <c r="A113" s="512"/>
      <c r="B113" s="507"/>
      <c r="C113" s="507"/>
      <c r="D113" s="508"/>
      <c r="E113" s="493"/>
      <c r="F113" s="487"/>
      <c r="G113" s="510"/>
      <c r="H113" s="508"/>
      <c r="I113" s="510"/>
      <c r="J113" s="507"/>
      <c r="K113" s="512"/>
      <c r="L113" s="473"/>
      <c r="M113" s="502"/>
      <c r="N113" s="498"/>
      <c r="O113" s="498"/>
      <c r="P113" s="498"/>
      <c r="Q113" s="498"/>
      <c r="R113" s="498"/>
      <c r="S113" s="498"/>
      <c r="T113" s="498"/>
      <c r="U113" s="498"/>
      <c r="V113" s="498"/>
      <c r="W113" s="498"/>
      <c r="X113" s="581"/>
      <c r="Y113" s="581"/>
      <c r="Z113" s="581"/>
      <c r="AA113" s="581"/>
      <c r="AB113" s="583"/>
    </row>
    <row r="114" spans="1:28" ht="15.75" thickBot="1">
      <c r="A114" s="512"/>
      <c r="B114" s="200"/>
      <c r="C114" s="200"/>
      <c r="D114" s="200"/>
      <c r="E114" s="200"/>
      <c r="F114" s="200"/>
      <c r="G114" s="200"/>
      <c r="H114" s="200"/>
      <c r="I114" s="200"/>
      <c r="J114" s="201"/>
      <c r="K114" s="512"/>
      <c r="L114" s="491" t="s">
        <v>185</v>
      </c>
      <c r="M114" s="502" t="str">
        <f>+[1]G.APOYO!M38</f>
        <v>Diseñar y adelantar la Inducción y Re inducción a los empleados de la Entidad</v>
      </c>
      <c r="N114" s="498" t="s">
        <v>186</v>
      </c>
      <c r="O114" s="497">
        <v>0.5</v>
      </c>
      <c r="P114" s="497" t="s">
        <v>38</v>
      </c>
      <c r="Q114" s="497" t="s">
        <v>38</v>
      </c>
      <c r="R114" s="497">
        <v>0.5</v>
      </c>
      <c r="S114" s="497">
        <v>0.05</v>
      </c>
      <c r="T114" s="498" t="s">
        <v>177</v>
      </c>
      <c r="U114" s="498" t="s">
        <v>187</v>
      </c>
      <c r="V114" s="575" t="str">
        <f>+[1]G.APOYO!V38</f>
        <v>Para el Segundo trimestre del año 2014 no se han realizado inducciones teniendo en cuenta que no se han hecho nombramientos de personal por las restricciones de la Ley de Garantias.  La reinducción se encuentra programada para el mes de Octubre para todos los empleados de la Supertransporte de acuerdo al cronograma que se encuentra en el Plan Estrategico de Recursos Humanos adopotado con el acto administrativo  (Resolución No. 5004 del 27 de marzo de 2014.</v>
      </c>
      <c r="W114" s="498" t="s">
        <v>188</v>
      </c>
      <c r="X114" s="573" t="str">
        <f>+[1]G.APOYO!X38</f>
        <v>N/A</v>
      </c>
      <c r="Y114" s="573" t="str">
        <f>+[1]G.APOYO!Y38</f>
        <v>N/A</v>
      </c>
      <c r="Z114" s="573" t="str">
        <f>+[1]G.APOYO!Z38</f>
        <v>N/A</v>
      </c>
      <c r="AA114" s="573">
        <f>+[1]G.APOYO!AA38</f>
        <v>0</v>
      </c>
      <c r="AB114" s="485">
        <f>+AA114</f>
        <v>0</v>
      </c>
    </row>
    <row r="115" spans="1:28" ht="15.75" thickBot="1">
      <c r="A115" s="512"/>
      <c r="B115" s="200"/>
      <c r="C115" s="200"/>
      <c r="D115" s="200"/>
      <c r="E115" s="200"/>
      <c r="F115" s="200"/>
      <c r="G115" s="200"/>
      <c r="H115" s="200"/>
      <c r="I115" s="200"/>
      <c r="J115" s="201"/>
      <c r="K115" s="512"/>
      <c r="L115" s="578"/>
      <c r="M115" s="502"/>
      <c r="N115" s="498"/>
      <c r="O115" s="498"/>
      <c r="P115" s="498"/>
      <c r="Q115" s="498"/>
      <c r="R115" s="498"/>
      <c r="S115" s="497"/>
      <c r="T115" s="498"/>
      <c r="U115" s="498"/>
      <c r="V115" s="575"/>
      <c r="W115" s="498"/>
      <c r="X115" s="574"/>
      <c r="Y115" s="574"/>
      <c r="Z115" s="574"/>
      <c r="AA115" s="574"/>
      <c r="AB115" s="474"/>
    </row>
    <row r="116" spans="1:28" ht="68.25" thickBot="1">
      <c r="A116" s="512"/>
      <c r="B116" s="202"/>
      <c r="C116" s="202"/>
      <c r="D116" s="202"/>
      <c r="E116" s="202"/>
      <c r="F116" s="202"/>
      <c r="G116" s="202"/>
      <c r="H116" s="202"/>
      <c r="I116" s="202"/>
      <c r="J116" s="202"/>
      <c r="K116" s="512"/>
      <c r="L116" s="578"/>
      <c r="M116" s="203" t="s">
        <v>189</v>
      </c>
      <c r="N116" s="204" t="s">
        <v>190</v>
      </c>
      <c r="O116" s="205" t="s">
        <v>38</v>
      </c>
      <c r="P116" s="205">
        <v>0.5</v>
      </c>
      <c r="Q116" s="205" t="s">
        <v>38</v>
      </c>
      <c r="R116" s="205">
        <v>0.5</v>
      </c>
      <c r="S116" s="205">
        <v>0.05</v>
      </c>
      <c r="T116" s="498"/>
      <c r="U116" s="204" t="s">
        <v>155</v>
      </c>
      <c r="V116" s="203" t="str">
        <f>+[1]G.APOYO!V40</f>
        <v xml:space="preserve">Seguimos con el muro publicado el día 1 de abril de 2014. </v>
      </c>
      <c r="W116" s="204" t="str">
        <f>+[1]G.APOYO!W40</f>
        <v>07/07/2014
07/01/2015</v>
      </c>
      <c r="X116" s="206">
        <f>+[1]G.APOYO!X40</f>
        <v>0</v>
      </c>
      <c r="Y116" s="207">
        <f>+[1]G.APOYO!Y40</f>
        <v>2.5000000000000001E-2</v>
      </c>
      <c r="Z116" s="204" t="str">
        <f>+[1]G.APOYO!Z40</f>
        <v>N/A</v>
      </c>
      <c r="AA116" s="206">
        <f>+[1]G.APOYO!AA40</f>
        <v>0</v>
      </c>
      <c r="AB116" s="208">
        <f>+AA116+Y116+X116</f>
        <v>2.5000000000000001E-2</v>
      </c>
    </row>
    <row r="117" spans="1:28" ht="15.75" thickBot="1">
      <c r="A117" s="512"/>
      <c r="B117" s="209"/>
      <c r="C117" s="209"/>
      <c r="D117" s="209"/>
      <c r="E117" s="209"/>
      <c r="F117" s="209"/>
      <c r="G117" s="209"/>
      <c r="H117" s="209"/>
      <c r="I117" s="209"/>
      <c r="J117" s="209"/>
      <c r="K117" s="512"/>
      <c r="L117" s="578"/>
      <c r="M117" s="502" t="str">
        <f>+[1]G.APOYO!M41</f>
        <v>Ejecutar las actividades de capacitación incluidas en el Plan Estratégico de Recursos Humanos y aquellas que surjan de necesidades emergentes que guarden congruencia con las funciones y el mejoramiento de las competencias de los empleados</v>
      </c>
      <c r="N117" s="498" t="s">
        <v>191</v>
      </c>
      <c r="O117" s="497" t="s">
        <v>38</v>
      </c>
      <c r="P117" s="497">
        <v>1</v>
      </c>
      <c r="Q117" s="497" t="s">
        <v>38</v>
      </c>
      <c r="R117" s="497" t="s">
        <v>38</v>
      </c>
      <c r="S117" s="497">
        <v>0.05</v>
      </c>
      <c r="T117" s="498"/>
      <c r="U117" s="562">
        <v>41820</v>
      </c>
      <c r="V117" s="502" t="str">
        <f>+[1]G.APOYO!V41</f>
        <v xml:space="preserve">En el segundo trimestre  del año se han realizado capacitaciones dirigidas o focalizadas en un tema especifico como fueron los temas de  Negociación Colectiva, Redacción y Ortografia y otras con carácter universal como son Normas NIFF y Declaracion de Renta con la DIAN, las cuales se pueden evidenciar mediante certificación de asistencia y/o listados de asistencia  </v>
      </c>
      <c r="W117" s="576">
        <v>41827</v>
      </c>
      <c r="X117" s="484" t="str">
        <f>+[1]G.APOYO!X41</f>
        <v>N/A</v>
      </c>
      <c r="Y117" s="498" t="str">
        <f>+[1]G.APOYO!Y41</f>
        <v>N/A</v>
      </c>
      <c r="Z117" s="484" t="str">
        <f>+[1]G.APOYO!Z41</f>
        <v>N/A</v>
      </c>
      <c r="AA117" s="484">
        <f>+[1]G.APOYO!AA41</f>
        <v>0</v>
      </c>
      <c r="AB117" s="567">
        <f>+AA117</f>
        <v>0</v>
      </c>
    </row>
    <row r="118" spans="1:28" ht="15.75" thickBot="1">
      <c r="A118" s="512"/>
      <c r="B118" s="489" t="s">
        <v>59</v>
      </c>
      <c r="C118" s="489"/>
      <c r="D118" s="489"/>
      <c r="E118" s="489"/>
      <c r="F118" s="489"/>
      <c r="G118" s="489"/>
      <c r="H118" s="489"/>
      <c r="I118" s="489"/>
      <c r="J118" s="489"/>
      <c r="K118" s="512"/>
      <c r="L118" s="493"/>
      <c r="M118" s="502"/>
      <c r="N118" s="498"/>
      <c r="O118" s="497"/>
      <c r="P118" s="497"/>
      <c r="Q118" s="497"/>
      <c r="R118" s="497"/>
      <c r="S118" s="497"/>
      <c r="T118" s="498"/>
      <c r="U118" s="498"/>
      <c r="V118" s="502"/>
      <c r="W118" s="577"/>
      <c r="X118" s="484"/>
      <c r="Y118" s="498"/>
      <c r="Z118" s="484"/>
      <c r="AA118" s="484"/>
      <c r="AB118" s="568"/>
    </row>
    <row r="119" spans="1:28" ht="15.75" thickBot="1">
      <c r="A119" s="512"/>
      <c r="B119" s="486" t="s">
        <v>62</v>
      </c>
      <c r="C119" s="488" t="s">
        <v>63</v>
      </c>
      <c r="D119" s="489"/>
      <c r="E119" s="489"/>
      <c r="F119" s="490"/>
      <c r="G119" s="488" t="s">
        <v>64</v>
      </c>
      <c r="H119" s="490"/>
      <c r="I119" s="491" t="s">
        <v>65</v>
      </c>
      <c r="J119" s="492"/>
      <c r="K119" s="512"/>
      <c r="L119" s="470" t="s">
        <v>192</v>
      </c>
      <c r="M119" s="502" t="str">
        <f>+[1]G.APOYO!M43</f>
        <v>Reglamentar la forma de adjudicación de los incentivos institucionales a los mejores empleados de la entidad.</v>
      </c>
      <c r="N119" s="498" t="s">
        <v>193</v>
      </c>
      <c r="O119" s="497" t="s">
        <v>38</v>
      </c>
      <c r="P119" s="497" t="s">
        <v>38</v>
      </c>
      <c r="Q119" s="497">
        <v>1</v>
      </c>
      <c r="R119" s="497" t="s">
        <v>38</v>
      </c>
      <c r="S119" s="497">
        <v>0.1</v>
      </c>
      <c r="T119" s="498" t="s">
        <v>177</v>
      </c>
      <c r="U119" s="562">
        <v>41912</v>
      </c>
      <c r="V119" s="499" t="str">
        <f>+[1]G.APOYO!V43</f>
        <v>Dentro del plan estratégico de recursos humanos acogido mediante resolución no. 5004 de 2014, se estipula la forma como se adjudicaran los incentivos institucionales para el año 2014 y en acto administrativo en el mes de Diciembre se otorgaran los incentivos.</v>
      </c>
      <c r="W119" s="562">
        <v>41919</v>
      </c>
      <c r="X119" s="565">
        <f>+[1]G.APOYO!X43</f>
        <v>0.05</v>
      </c>
      <c r="Y119" s="563" t="str">
        <f>+[1]G.APOYO!Y43</f>
        <v>N/A</v>
      </c>
      <c r="Z119" s="565" t="str">
        <f>+[1]G.APOYO!Z43</f>
        <v>N/A</v>
      </c>
      <c r="AA119" s="565">
        <f>+[1]G.APOYO!AA43</f>
        <v>0</v>
      </c>
      <c r="AB119" s="567">
        <f>+AA119+X119</f>
        <v>0.05</v>
      </c>
    </row>
    <row r="120" spans="1:28" ht="15.75" thickBot="1">
      <c r="A120" s="512"/>
      <c r="B120" s="487"/>
      <c r="C120" s="210">
        <v>41729</v>
      </c>
      <c r="D120" s="210">
        <v>41820</v>
      </c>
      <c r="E120" s="210">
        <v>41912</v>
      </c>
      <c r="F120" s="210">
        <v>42004</v>
      </c>
      <c r="G120" s="197" t="s">
        <v>69</v>
      </c>
      <c r="H120" s="211" t="s">
        <v>70</v>
      </c>
      <c r="I120" s="493"/>
      <c r="J120" s="494"/>
      <c r="K120" s="512"/>
      <c r="L120" s="504"/>
      <c r="M120" s="572"/>
      <c r="N120" s="498"/>
      <c r="O120" s="498"/>
      <c r="P120" s="498"/>
      <c r="Q120" s="498"/>
      <c r="R120" s="498"/>
      <c r="S120" s="497"/>
      <c r="T120" s="498"/>
      <c r="U120" s="498"/>
      <c r="V120" s="500"/>
      <c r="W120" s="498"/>
      <c r="X120" s="566"/>
      <c r="Y120" s="564"/>
      <c r="Z120" s="566"/>
      <c r="AA120" s="566"/>
      <c r="AB120" s="568"/>
    </row>
    <row r="121" spans="1:28" ht="124.5" thickBot="1">
      <c r="A121" s="512"/>
      <c r="B121" s="569">
        <v>343000000</v>
      </c>
      <c r="C121" s="570">
        <v>50000000</v>
      </c>
      <c r="D121" s="570" t="s">
        <v>68</v>
      </c>
      <c r="E121" s="570" t="s">
        <v>68</v>
      </c>
      <c r="F121" s="570" t="s">
        <v>68</v>
      </c>
      <c r="G121" s="212"/>
      <c r="H121" s="212"/>
      <c r="I121" s="213"/>
      <c r="J121" s="214"/>
      <c r="K121" s="512"/>
      <c r="L121" s="471"/>
      <c r="M121" s="203" t="str">
        <f>+[1]G.APOYO!M45</f>
        <v>Socializar el resultado de la medición de clima laboral y definir estrategias para su mejoramiento</v>
      </c>
      <c r="N121" s="204" t="s">
        <v>194</v>
      </c>
      <c r="O121" s="204" t="s">
        <v>38</v>
      </c>
      <c r="P121" s="205">
        <v>0.5</v>
      </c>
      <c r="Q121" s="204" t="s">
        <v>38</v>
      </c>
      <c r="R121" s="205">
        <v>0.5</v>
      </c>
      <c r="S121" s="205">
        <v>0.1</v>
      </c>
      <c r="T121" s="498"/>
      <c r="U121" s="204" t="s">
        <v>155</v>
      </c>
      <c r="V121" s="203" t="str">
        <f>+[1]G.APOYO!V45</f>
        <v>TERCER TRIMESTRE:  No se ha socializado el resultado de medición de clima laboral con sus estrategias a seguir, ya que T.H lo ha planificado para realizarlo en la Inducción y Reinducción programada para Octubre de 2014, según certificación expedida por el Coordinador de Telento Humano de fecha septiembre 18 de 2014.</v>
      </c>
      <c r="W121" s="204" t="str">
        <f>+[1]G.APOYO!W45</f>
        <v>07/07/2014
07/01/2015</v>
      </c>
      <c r="X121" s="206" t="str">
        <f>+[1]G.APOYO!X45</f>
        <v>N/A</v>
      </c>
      <c r="Y121" s="204" t="str">
        <f>+[1]G.APOYO!Y45</f>
        <v>N/A</v>
      </c>
      <c r="Z121" s="206">
        <f>+[1]G.APOYO!Z45</f>
        <v>0</v>
      </c>
      <c r="AA121" s="206">
        <f>+[1]G.APOYO!AA45</f>
        <v>0</v>
      </c>
      <c r="AB121" s="199">
        <f>+Z121+AA121</f>
        <v>0</v>
      </c>
    </row>
    <row r="122" spans="1:28" ht="394.5" thickBot="1">
      <c r="A122" s="512"/>
      <c r="B122" s="487"/>
      <c r="C122" s="571"/>
      <c r="D122" s="571"/>
      <c r="E122" s="571"/>
      <c r="F122" s="571"/>
      <c r="G122" s="215"/>
      <c r="H122" s="215"/>
      <c r="I122" s="216"/>
      <c r="J122" s="217"/>
      <c r="K122" s="512"/>
      <c r="L122" s="473"/>
      <c r="M122" s="203" t="str">
        <f>+[1]G.APOYO!M46</f>
        <v>Ejecutar las actividades contenidas en el  Plan Estratégico de Recursos Humanos  u otras emergentes o sobrevinientes que guarden armonía con el cumplimiento de los cometidos de Bienestar.</v>
      </c>
      <c r="N122" s="204" t="s">
        <v>195</v>
      </c>
      <c r="O122" s="205" t="s">
        <v>38</v>
      </c>
      <c r="P122" s="205">
        <v>0.5</v>
      </c>
      <c r="Q122" s="205" t="s">
        <v>38</v>
      </c>
      <c r="R122" s="205">
        <v>0.5</v>
      </c>
      <c r="S122" s="205">
        <v>0.1</v>
      </c>
      <c r="T122" s="498"/>
      <c r="U122" s="204" t="s">
        <v>155</v>
      </c>
      <c r="V122" s="203" t="str">
        <f>+[1]G.APOYO!V46</f>
        <v xml:space="preserve">SEGUNDO TRIMESTRE: Se ha dado cumplimiento al cronograma de actividades en materia de bienestar y dentro de las actividades realizadas en el segundo trimestre han sido la conmemoración del día de la secretaria, día de la madre, dia del servidor público, vacaciones recreativas, jornada de vacunación, Misión Fundación en el Departamento de Santa Marta, actividades que se convocan por medio de correo electrónico y se evidencian mediante archivos fotográficos y Boletín Supergente.
TERCER TRIMESTRE:  En el tercer trimestre  del año seguimos con las capacitaciones dirigidas o focalizadas a los funcionarios que por sus funciones debe actualizar sus conocimientos, los temas de las capacitaciones dadas han sido:1. Archivística y Gestión Documental Avanzada, 2. Seminario de Actualizacion del Modelo Estandar de Control Interno MECI, 3. Implementación de la Nueva guía de Auditoria, 4. Congreso de Talento Humano, 5. Gestion Documental, 6. Equidad y Genero, 7. Modelo Estándar de Control Interno MECI, las cuales se pueden evidenciar mediante certificación de asistencia y/o listados de asistencia  </v>
      </c>
      <c r="W122" s="204" t="s">
        <v>196</v>
      </c>
      <c r="X122" s="207">
        <f>+[1]G.APOYO!X46</f>
        <v>2.5000000000000001E-2</v>
      </c>
      <c r="Y122" s="207">
        <f>+[1]G.APOYO!Y46</f>
        <v>2.5000000000000001E-2</v>
      </c>
      <c r="Z122" s="206">
        <f>+[1]G.APOYO!Z46</f>
        <v>2.5000000000000001E-2</v>
      </c>
      <c r="AA122" s="206">
        <f>+[1]G.APOYO!AA46</f>
        <v>0</v>
      </c>
      <c r="AB122" s="199">
        <f>+AA122+Z122+Y122+X122</f>
        <v>7.5000000000000011E-2</v>
      </c>
    </row>
    <row r="123" spans="1:28" ht="15.75" thickBot="1">
      <c r="A123" s="512"/>
      <c r="B123" s="218"/>
      <c r="C123" s="218"/>
      <c r="D123" s="218"/>
      <c r="E123" s="218"/>
      <c r="F123" s="218"/>
      <c r="G123" s="200"/>
      <c r="H123" s="200"/>
      <c r="I123" s="200"/>
      <c r="J123" s="200"/>
      <c r="K123" s="512"/>
      <c r="L123" s="491" t="s">
        <v>197</v>
      </c>
      <c r="M123" s="502" t="str">
        <f>+[1]G.APOYO!M47</f>
        <v>Difundir a los funcionarios de la Superintendencia de Puertos y Transporte, el Código Único Disciplinario, en especial el régimen de deberes, prohibiciones faltas gravísimas y sanciones.</v>
      </c>
      <c r="N123" s="498" t="s">
        <v>198</v>
      </c>
      <c r="O123" s="497" t="s">
        <v>38</v>
      </c>
      <c r="P123" s="497">
        <v>0.5</v>
      </c>
      <c r="Q123" s="497" t="s">
        <v>38</v>
      </c>
      <c r="R123" s="497">
        <v>0.5</v>
      </c>
      <c r="S123" s="497">
        <v>0.15</v>
      </c>
      <c r="T123" s="474" t="s">
        <v>199</v>
      </c>
      <c r="U123" s="562" t="s">
        <v>155</v>
      </c>
      <c r="V123" s="502" t="str">
        <f>+[1]G.APOYO!V47</f>
        <v xml:space="preserve">PRIMER Y SEGUNDO TRIMESTRE: 
1. Elaboración matriz de diagnóstico.
2. Campaña de prevención de las faltas disciplinarias.
3. Socialización deberes prohibiciones, faltas gravisimas y sanciones.
4. Socialización valores éticos.
TERCER TRIMESTRE:  Mediante correo electrónico de fecha de 26 de septiembre se remitió  al Coordinador de la Oficina de Sistemas el archivo PDF que contiene la campaña de prevención: "Derechos del servidor público",  la cual permaneció publicada en el banner de la Entidad a partir  del  29 del mes de septiembre y durante el mes de octubre.                                                      Entre los derechos socializados en dicho documento se encuentran: *Remuneración, *Seguridad Social, *Bienestar Social, *Permisos y licencias y *Capacitación, estímulos e incentivos.  </v>
      </c>
      <c r="W123" s="562" t="s">
        <v>196</v>
      </c>
      <c r="X123" s="501">
        <f>+[1]G.APOYO!X47</f>
        <v>3.7499999999999999E-2</v>
      </c>
      <c r="Y123" s="501">
        <f>+[1]G.APOYO!Y47</f>
        <v>3.7499999999999999E-2</v>
      </c>
      <c r="Z123" s="484">
        <f>+[1]G.APOYO!Z47</f>
        <v>3.7499999999999999E-2</v>
      </c>
      <c r="AA123" s="484">
        <f>+[1]G.APOYO!AA47</f>
        <v>0</v>
      </c>
      <c r="AB123" s="559">
        <f>+X123+Y123+Z123+AA123</f>
        <v>0.11249999999999999</v>
      </c>
    </row>
    <row r="124" spans="1:28" ht="15.75" thickBot="1">
      <c r="A124" s="512"/>
      <c r="B124" s="489" t="s">
        <v>77</v>
      </c>
      <c r="C124" s="489"/>
      <c r="D124" s="489"/>
      <c r="E124" s="490"/>
      <c r="F124" s="477" t="s">
        <v>133</v>
      </c>
      <c r="G124" s="478"/>
      <c r="H124" s="478"/>
      <c r="I124" s="478"/>
      <c r="J124" s="478"/>
      <c r="K124" s="512"/>
      <c r="L124" s="493"/>
      <c r="M124" s="502"/>
      <c r="N124" s="498"/>
      <c r="O124" s="498"/>
      <c r="P124" s="498"/>
      <c r="Q124" s="498"/>
      <c r="R124" s="498"/>
      <c r="S124" s="497"/>
      <c r="T124" s="474"/>
      <c r="U124" s="562"/>
      <c r="V124" s="502"/>
      <c r="W124" s="562"/>
      <c r="X124" s="501"/>
      <c r="Y124" s="501"/>
      <c r="Z124" s="484"/>
      <c r="AA124" s="484"/>
      <c r="AB124" s="560"/>
    </row>
    <row r="125" spans="1:28" ht="15.75" thickBot="1">
      <c r="A125" s="512"/>
      <c r="B125" s="200"/>
      <c r="C125" s="200"/>
      <c r="D125" s="200"/>
      <c r="E125" s="200"/>
      <c r="F125" s="200"/>
      <c r="G125" s="200"/>
      <c r="H125" s="200"/>
      <c r="I125" s="200"/>
      <c r="J125" s="200"/>
      <c r="K125" s="512"/>
      <c r="L125" s="471"/>
      <c r="M125" s="502"/>
      <c r="N125" s="498"/>
      <c r="O125" s="498"/>
      <c r="P125" s="498"/>
      <c r="Q125" s="498"/>
      <c r="R125" s="498"/>
      <c r="S125" s="497"/>
      <c r="T125" s="474"/>
      <c r="U125" s="562"/>
      <c r="V125" s="502"/>
      <c r="W125" s="562"/>
      <c r="X125" s="501"/>
      <c r="Y125" s="501"/>
      <c r="Z125" s="484"/>
      <c r="AA125" s="484"/>
      <c r="AB125" s="560"/>
    </row>
    <row r="126" spans="1:28" ht="15.75" thickBot="1">
      <c r="A126" s="512"/>
      <c r="B126" s="200"/>
      <c r="C126" s="200"/>
      <c r="D126" s="200"/>
      <c r="E126" s="200"/>
      <c r="F126" s="200"/>
      <c r="G126" s="200"/>
      <c r="H126" s="200"/>
      <c r="I126" s="200"/>
      <c r="J126" s="200"/>
      <c r="K126" s="512"/>
      <c r="L126" s="473"/>
      <c r="M126" s="502"/>
      <c r="N126" s="498"/>
      <c r="O126" s="498"/>
      <c r="P126" s="498"/>
      <c r="Q126" s="498"/>
      <c r="R126" s="498"/>
      <c r="S126" s="497"/>
      <c r="T126" s="474"/>
      <c r="U126" s="562"/>
      <c r="V126" s="502"/>
      <c r="W126" s="562"/>
      <c r="X126" s="501"/>
      <c r="Y126" s="501"/>
      <c r="Z126" s="484"/>
      <c r="AA126" s="484"/>
      <c r="AB126" s="561"/>
    </row>
    <row r="127" spans="1:28" ht="15.75" thickBot="1">
      <c r="A127" s="496"/>
      <c r="B127" s="219"/>
      <c r="C127" s="219"/>
      <c r="D127" s="219"/>
      <c r="E127" s="219"/>
      <c r="F127" s="219"/>
      <c r="G127" s="219"/>
      <c r="H127" s="219"/>
      <c r="I127" s="219"/>
      <c r="J127" s="219"/>
      <c r="K127" s="496"/>
      <c r="L127" s="479" t="s">
        <v>79</v>
      </c>
      <c r="M127" s="480"/>
      <c r="N127" s="480"/>
      <c r="O127" s="480"/>
      <c r="P127" s="480"/>
      <c r="Q127" s="480"/>
      <c r="R127" s="481"/>
      <c r="S127" s="220">
        <f>SUM(S108:S126)</f>
        <v>1</v>
      </c>
      <c r="T127" s="221"/>
      <c r="U127" s="221"/>
      <c r="V127" s="221"/>
      <c r="W127" s="221"/>
      <c r="X127" s="222">
        <f>SUM(X109:X126)</f>
        <v>0.41249999999999998</v>
      </c>
      <c r="Y127" s="222">
        <f t="shared" ref="Y127:AB127" si="7">SUM(Y109:Y126)</f>
        <v>8.7499999999999994E-2</v>
      </c>
      <c r="Z127" s="222">
        <f t="shared" si="7"/>
        <v>6.25E-2</v>
      </c>
      <c r="AA127" s="222">
        <f t="shared" si="7"/>
        <v>0</v>
      </c>
      <c r="AB127" s="222">
        <f t="shared" si="7"/>
        <v>0.5625</v>
      </c>
    </row>
    <row r="128" spans="1:28" ht="15.75" thickBot="1">
      <c r="A128" s="4"/>
      <c r="B128" s="4"/>
      <c r="C128" s="4"/>
      <c r="D128" s="4"/>
      <c r="E128" s="4"/>
      <c r="F128" s="4"/>
      <c r="G128" s="4"/>
      <c r="H128" s="4"/>
      <c r="I128" s="4"/>
      <c r="J128" s="4"/>
      <c r="K128" s="5"/>
      <c r="L128" s="5"/>
      <c r="M128" s="5"/>
      <c r="N128" s="5"/>
      <c r="O128" s="5"/>
      <c r="P128" s="5"/>
      <c r="Q128" s="5"/>
      <c r="R128" s="5"/>
      <c r="S128" s="223"/>
      <c r="T128" s="5"/>
      <c r="U128" s="5"/>
      <c r="V128" s="5"/>
      <c r="W128" s="5"/>
      <c r="X128" s="151"/>
    </row>
    <row r="129" spans="1:28" ht="23.25" thickBot="1">
      <c r="A129" s="224" t="s">
        <v>200</v>
      </c>
      <c r="B129" s="438" t="s">
        <v>6</v>
      </c>
      <c r="C129" s="438"/>
      <c r="D129" s="438"/>
      <c r="E129" s="438"/>
      <c r="F129" s="438"/>
      <c r="G129" s="438"/>
      <c r="H129" s="438"/>
      <c r="I129" s="438"/>
      <c r="J129" s="402"/>
      <c r="K129" s="424" t="s">
        <v>7</v>
      </c>
      <c r="L129" s="424" t="s">
        <v>8</v>
      </c>
      <c r="M129" s="440" t="s">
        <v>9</v>
      </c>
      <c r="N129" s="440" t="s">
        <v>10</v>
      </c>
      <c r="O129" s="442" t="s">
        <v>81</v>
      </c>
      <c r="P129" s="443"/>
      <c r="Q129" s="443"/>
      <c r="R129" s="444"/>
      <c r="S129" s="429" t="s">
        <v>12</v>
      </c>
      <c r="T129" s="429" t="s">
        <v>13</v>
      </c>
      <c r="U129" s="429" t="s">
        <v>14</v>
      </c>
      <c r="V129" s="429" t="s">
        <v>15</v>
      </c>
      <c r="W129" s="467" t="s">
        <v>16</v>
      </c>
      <c r="X129" s="553" t="s">
        <v>172</v>
      </c>
      <c r="Y129" s="554"/>
      <c r="Z129" s="554"/>
      <c r="AA129" s="554"/>
      <c r="AB129" s="555"/>
    </row>
    <row r="130" spans="1:28" ht="15.75" thickBot="1">
      <c r="A130" s="225"/>
      <c r="B130" s="439"/>
      <c r="C130" s="439"/>
      <c r="D130" s="439"/>
      <c r="E130" s="439"/>
      <c r="F130" s="439"/>
      <c r="G130" s="439"/>
      <c r="H130" s="439"/>
      <c r="I130" s="439"/>
      <c r="J130" s="403"/>
      <c r="K130" s="437"/>
      <c r="L130" s="437"/>
      <c r="M130" s="469"/>
      <c r="N130" s="469"/>
      <c r="O130" s="226">
        <v>41729</v>
      </c>
      <c r="P130" s="227">
        <v>41820</v>
      </c>
      <c r="Q130" s="227">
        <v>41912</v>
      </c>
      <c r="R130" s="228">
        <v>42004</v>
      </c>
      <c r="S130" s="551"/>
      <c r="T130" s="551"/>
      <c r="U130" s="551"/>
      <c r="V130" s="551"/>
      <c r="W130" s="552"/>
      <c r="X130" s="556"/>
      <c r="Y130" s="557"/>
      <c r="Z130" s="557"/>
      <c r="AA130" s="557"/>
      <c r="AB130" s="558"/>
    </row>
    <row r="131" spans="1:28" ht="15.75" thickBot="1">
      <c r="A131" s="225"/>
      <c r="B131" s="229"/>
      <c r="C131" s="229"/>
      <c r="D131" s="229"/>
      <c r="E131" s="229"/>
      <c r="F131" s="229"/>
      <c r="G131" s="229"/>
      <c r="H131" s="229"/>
      <c r="I131" s="229"/>
      <c r="J131" s="229"/>
      <c r="K131" s="230"/>
      <c r="L131" s="424" t="s">
        <v>201</v>
      </c>
      <c r="M131" s="396" t="s">
        <v>202</v>
      </c>
      <c r="N131" s="156"/>
      <c r="O131" s="152"/>
      <c r="P131" s="152"/>
      <c r="Q131" s="152"/>
      <c r="R131" s="152"/>
      <c r="S131" s="153"/>
      <c r="T131" s="153"/>
      <c r="U131" s="153"/>
      <c r="V131" s="465" t="str">
        <f>+[1]G.APOYO!V55</f>
        <v>En el primer semestre se actualizaron 5 documentos como son: 1. Administración y Alimentación de Indicadores, 2.  Convenios, 3. Tablero de Control, 4. Acta de Inicio y 5. Acta de Liquidación.</v>
      </c>
      <c r="W131" s="536" t="s">
        <v>196</v>
      </c>
      <c r="X131" s="153" t="s">
        <v>30</v>
      </c>
      <c r="Y131" s="154" t="s">
        <v>31</v>
      </c>
      <c r="Z131" s="154" t="s">
        <v>32</v>
      </c>
      <c r="AA131" s="155" t="s">
        <v>33</v>
      </c>
      <c r="AB131" s="156" t="s">
        <v>18</v>
      </c>
    </row>
    <row r="132" spans="1:28" ht="24" thickBot="1">
      <c r="A132" s="225"/>
      <c r="B132" s="414" t="s">
        <v>19</v>
      </c>
      <c r="C132" s="414"/>
      <c r="D132" s="415"/>
      <c r="E132" s="413" t="s">
        <v>20</v>
      </c>
      <c r="F132" s="415"/>
      <c r="G132" s="413" t="s">
        <v>21</v>
      </c>
      <c r="H132" s="415"/>
      <c r="I132" s="413" t="s">
        <v>22</v>
      </c>
      <c r="J132" s="414"/>
      <c r="K132" s="424" t="s">
        <v>200</v>
      </c>
      <c r="L132" s="436"/>
      <c r="M132" s="396"/>
      <c r="N132" s="165" t="s">
        <v>203</v>
      </c>
      <c r="O132" s="165" t="s">
        <v>38</v>
      </c>
      <c r="P132" s="166">
        <v>0.5</v>
      </c>
      <c r="Q132" s="165" t="s">
        <v>38</v>
      </c>
      <c r="R132" s="166">
        <v>0.5</v>
      </c>
      <c r="S132" s="166">
        <v>7.0000000000000007E-2</v>
      </c>
      <c r="T132" s="394" t="s">
        <v>152</v>
      </c>
      <c r="U132" s="231" t="s">
        <v>155</v>
      </c>
      <c r="V132" s="548"/>
      <c r="W132" s="536"/>
      <c r="X132" s="232">
        <f>+[1]G.APOYO!X57</f>
        <v>0</v>
      </c>
      <c r="Y132" s="232">
        <f>+[1]G.APOYO!Y57</f>
        <v>3.5000000000000003E-2</v>
      </c>
      <c r="Z132" s="232" t="str">
        <f>+[1]G.APOYO!Z57</f>
        <v>N/A</v>
      </c>
      <c r="AA132" s="232">
        <f>+[1]G.APOYO!AA57</f>
        <v>0</v>
      </c>
      <c r="AB132" s="233">
        <f>+Y132+AA132</f>
        <v>3.5000000000000003E-2</v>
      </c>
    </row>
    <row r="133" spans="1:28" ht="304.5" thickBot="1">
      <c r="A133" s="225"/>
      <c r="B133" s="414" t="s">
        <v>204</v>
      </c>
      <c r="C133" s="414"/>
      <c r="D133" s="415"/>
      <c r="E133" s="404" t="s">
        <v>205</v>
      </c>
      <c r="F133" s="405"/>
      <c r="G133" s="416">
        <v>1</v>
      </c>
      <c r="H133" s="415"/>
      <c r="I133" s="413"/>
      <c r="J133" s="414"/>
      <c r="K133" s="549"/>
      <c r="L133" s="436"/>
      <c r="M133" s="165" t="s">
        <v>206</v>
      </c>
      <c r="N133" s="165" t="s">
        <v>207</v>
      </c>
      <c r="O133" s="165" t="s">
        <v>38</v>
      </c>
      <c r="P133" s="166">
        <v>0.5</v>
      </c>
      <c r="Q133" s="165" t="s">
        <v>38</v>
      </c>
      <c r="R133" s="166">
        <v>0.5</v>
      </c>
      <c r="S133" s="166">
        <v>7.0000000000000007E-2</v>
      </c>
      <c r="T133" s="394"/>
      <c r="U133" s="165" t="s">
        <v>155</v>
      </c>
      <c r="V133" s="234" t="str">
        <f>+[1]G.APOYO!V57</f>
        <v>Durante el primer trimestre se ha brindado acompañamiento puntual a los Mapas de riesgo y los planes de Mejoramiento de los Procesos de: Gestión Documental y Vigilancia e inspección, Control Interno, Administrativa, Talento Humano, Gestión Financiera, Control, Atención al Ciudadano y Comunicación Pública, Gestión Jurídica, Gestión de Tics y Direccionamiento Estratégico de ultimo porque este en virtud a contener el Mapa de riesgos Institucional, deberá ir alimentado con los riesgos que puntúen alto y extremo de los otros mapas de procesos. Una vez se logre esta retroalimentación que ayudará con la depuración de la información, se validarán los ajustes efectuados al módulo del KAWAK, con el objeto de enseñar al miembro del equipo MECI correspondiente, su captura a través del aplicativo en cuestión.</v>
      </c>
      <c r="W133" s="165" t="s">
        <v>196</v>
      </c>
      <c r="X133" s="235">
        <f>+[1]G.APOYO!X57</f>
        <v>0</v>
      </c>
      <c r="Y133" s="235">
        <f>+[1]G.APOYO!Y57</f>
        <v>3.5000000000000003E-2</v>
      </c>
      <c r="Z133" s="235" t="str">
        <f>+[1]G.APOYO!Z57</f>
        <v>N/A</v>
      </c>
      <c r="AA133" s="235">
        <f>+[1]G.APOYO!AA57</f>
        <v>0</v>
      </c>
      <c r="AB133" s="233">
        <f>+Y133+AA133</f>
        <v>3.5000000000000003E-2</v>
      </c>
    </row>
    <row r="134" spans="1:28" ht="405.75" thickBot="1">
      <c r="A134" s="225"/>
      <c r="B134" s="404" t="s">
        <v>6</v>
      </c>
      <c r="C134" s="383"/>
      <c r="D134" s="383"/>
      <c r="E134" s="383"/>
      <c r="F134" s="383"/>
      <c r="G134" s="383"/>
      <c r="H134" s="383"/>
      <c r="I134" s="383"/>
      <c r="J134" s="383"/>
      <c r="K134" s="549"/>
      <c r="L134" s="436"/>
      <c r="M134" s="165" t="s">
        <v>208</v>
      </c>
      <c r="N134" s="165" t="s">
        <v>209</v>
      </c>
      <c r="O134" s="165" t="s">
        <v>38</v>
      </c>
      <c r="P134" s="166">
        <v>0.5</v>
      </c>
      <c r="Q134" s="165" t="s">
        <v>38</v>
      </c>
      <c r="R134" s="166">
        <v>0.5</v>
      </c>
      <c r="S134" s="166">
        <v>0.05</v>
      </c>
      <c r="T134" s="394"/>
      <c r="U134" s="165" t="s">
        <v>155</v>
      </c>
      <c r="V134" s="234" t="str">
        <f>+[1]G.APOYO!V58</f>
        <v xml:space="preserve">Durante los meses de enero a junio de 2014, la mejora del sistema estuvo enmarcada en aspectos documentales que se homologaron en el sistema y acompañamientos que tiene como objetivo lograr la calidad de los mismos para ser posteriormente homologados.
En relación con los primeros, puede decirse que se crearon y modificaron 32 documentos entre los cuales se pueden mencionar los procedimientos de: 1. Caracterización proceso de Atención al Ciudadano y Comunicación Pública, 2. Administración y Alimentación de Indicadores, 3.  Convenios  4. Establecer Criterios de Vigilancia e Inspección, 5. Recepción, Análisis y Procesamiento de la Información para la Vigilancia, 6. Inspección Documental o Insitu 7. Establecer Acciones Preventivas y Correctivas (se eliminó), 8. Notificaciones 9. Soporte y Mantenimiento de Tics, 10. Administración Base de Datos y los registros de: 11. Tablero de Control, 12. Acta de Inicio, 13. Acta de Liquidación, 14. Evaluación de Información, 15. Informe de visita, 16. Base de datos por delegada, 17. Reporte No. Vigilados por Tipo de Vigilancia, 18. Informe Consolidado Vigilancia, 19. Resolución de Solicitud de Información al Vigilado, 20. Informe Revisión Contable y Financiera Puertos, 21. Pago Contraprestación por Vigilado, 22. Tarifas, 23. Tarifas Web, 24. Análisis de aspectos subjetivos, 25. Comunicado Comisión Servidor Público, 26. Cronograma y Plan de Visita, 27. Listado Chequeo Visita, 28. Notificación Visita a Vigilado, 29. Acta de Visita de Inspección, 30. Carpeta de Visita a Control, 31. Protocolo o Actualización de Información Portal Web y 32. Caracterización al Proceso de Gestión Documental. Realizando las respectivas eliminaciones de acuerdo al caso. </v>
      </c>
      <c r="W134" s="165" t="s">
        <v>196</v>
      </c>
      <c r="X134" s="235">
        <f>+[1]G.APOYO!X58</f>
        <v>0</v>
      </c>
      <c r="Y134" s="235">
        <f>+[1]G.APOYO!Y58</f>
        <v>2.5000000000000001E-2</v>
      </c>
      <c r="Z134" s="235" t="str">
        <f>+[1]G.APOYO!Z58</f>
        <v>N/A</v>
      </c>
      <c r="AA134" s="235">
        <f>+[1]G.APOYO!AA58</f>
        <v>0</v>
      </c>
      <c r="AB134" s="233">
        <f>+Y134+AA134</f>
        <v>2.5000000000000001E-2</v>
      </c>
    </row>
    <row r="135" spans="1:28" ht="23.25" thickBot="1">
      <c r="A135" s="225"/>
      <c r="B135" s="236"/>
      <c r="C135" s="236"/>
      <c r="D135" s="236"/>
      <c r="E135" s="236"/>
      <c r="F135" s="236"/>
      <c r="G135" s="236"/>
      <c r="H135" s="236"/>
      <c r="I135" s="236"/>
      <c r="J135" s="236"/>
      <c r="K135" s="549"/>
      <c r="L135" s="437"/>
      <c r="M135" s="165" t="s">
        <v>210</v>
      </c>
      <c r="N135" s="165" t="s">
        <v>211</v>
      </c>
      <c r="O135" s="165" t="s">
        <v>38</v>
      </c>
      <c r="P135" s="165" t="s">
        <v>38</v>
      </c>
      <c r="Q135" s="165" t="s">
        <v>38</v>
      </c>
      <c r="R135" s="166">
        <v>1</v>
      </c>
      <c r="S135" s="166">
        <v>0.05</v>
      </c>
      <c r="T135" s="394"/>
      <c r="U135" s="182">
        <v>42004</v>
      </c>
      <c r="V135" s="165" t="str">
        <f>+[1]G.APOYO!V59</f>
        <v>Acta de Revisión.</v>
      </c>
      <c r="W135" s="182">
        <v>42011</v>
      </c>
      <c r="X135" s="235">
        <f>+[1]G.APOYO!X59</f>
        <v>0</v>
      </c>
      <c r="Y135" s="235" t="str">
        <f>+[1]G.APOYO!Y59</f>
        <v>N/A</v>
      </c>
      <c r="Z135" s="235" t="str">
        <f>+[1]G.APOYO!Z59</f>
        <v>N/A</v>
      </c>
      <c r="AA135" s="235">
        <f>+[1]G.APOYO!AA59</f>
        <v>0</v>
      </c>
      <c r="AB135" s="233">
        <f>+X135+AA135</f>
        <v>0</v>
      </c>
    </row>
    <row r="136" spans="1:28" ht="169.5" thickBot="1">
      <c r="A136" s="225"/>
      <c r="B136" s="236"/>
      <c r="C136" s="236"/>
      <c r="D136" s="236"/>
      <c r="E136" s="236"/>
      <c r="F136" s="236"/>
      <c r="G136" s="236"/>
      <c r="H136" s="236"/>
      <c r="I136" s="236"/>
      <c r="J136" s="236"/>
      <c r="K136" s="549"/>
      <c r="L136" s="406" t="s">
        <v>212</v>
      </c>
      <c r="M136" s="165" t="s">
        <v>213</v>
      </c>
      <c r="N136" s="165" t="s">
        <v>214</v>
      </c>
      <c r="O136" s="165" t="s">
        <v>38</v>
      </c>
      <c r="P136" s="165" t="s">
        <v>38</v>
      </c>
      <c r="Q136" s="166">
        <v>1</v>
      </c>
      <c r="R136" s="165" t="s">
        <v>38</v>
      </c>
      <c r="S136" s="166">
        <v>0.03</v>
      </c>
      <c r="T136" s="394"/>
      <c r="U136" s="182">
        <v>41912</v>
      </c>
      <c r="V136" s="234" t="str">
        <f>+[1]G.APOYO!V60</f>
        <v>TERCER TRIMESTRE:  El contrato de Mantenimiento se realizo en la Entidad SPT con el Señor Jorge Elias Mestra León  No. 182 - 2014  para la realización del cambio y/o revision de los grifos, esto  se realiza con continuidad para evitar las fugas y desperdicios de agua,  de igual manera el Señor de mantenimiento tambien esta en disposicion para los servicios generales y reparacion de algunas áreas comunes de las oficinas de la Entidad. (Evidencia en la carpeta PIGA)</v>
      </c>
      <c r="W136" s="182">
        <v>41919</v>
      </c>
      <c r="X136" s="235">
        <f>+[1]G.APOYO!X60</f>
        <v>0</v>
      </c>
      <c r="Y136" s="235" t="str">
        <f>+[1]G.APOYO!Y60</f>
        <v>N/A</v>
      </c>
      <c r="Z136" s="235">
        <f>+S136*Q136</f>
        <v>0.03</v>
      </c>
      <c r="AA136" s="235" t="str">
        <f>+[1]G.APOYO!AA60</f>
        <v>N/A</v>
      </c>
      <c r="AB136" s="233">
        <f>+Z136+X136</f>
        <v>0.03</v>
      </c>
    </row>
    <row r="137" spans="1:28" ht="135.75" thickBot="1">
      <c r="A137" s="225"/>
      <c r="B137" s="236"/>
      <c r="C137" s="236"/>
      <c r="D137" s="236"/>
      <c r="E137" s="236"/>
      <c r="F137" s="236"/>
      <c r="G137" s="236"/>
      <c r="H137" s="236"/>
      <c r="I137" s="236"/>
      <c r="J137" s="236"/>
      <c r="K137" s="549"/>
      <c r="L137" s="457"/>
      <c r="M137" s="165" t="s">
        <v>215</v>
      </c>
      <c r="N137" s="165" t="s">
        <v>216</v>
      </c>
      <c r="O137" s="165" t="s">
        <v>38</v>
      </c>
      <c r="P137" s="166">
        <v>1</v>
      </c>
      <c r="Q137" s="165" t="s">
        <v>38</v>
      </c>
      <c r="R137" s="165" t="s">
        <v>38</v>
      </c>
      <c r="S137" s="166">
        <v>0.03</v>
      </c>
      <c r="T137" s="394"/>
      <c r="U137" s="182">
        <v>41820</v>
      </c>
      <c r="V137" s="234" t="str">
        <f>+'[1]PIGA ADTVA'!I4</f>
        <v>SEGUNDO TRIMESTRE: Para el cambio de Contenedores de Basura se realizo estudio de mercado en el cual las tres (3) empresas que presentaron las cotizaciones fueron:                                                                                          *Makro Supermayorista S.A.S.                                                                                                                                       *Reenvasar.                                                                                                                                                                            *CJS Canecas.                                                                                                                                                                      De igual manera en este momento no se ha realizado el proceso de los Estudios Previos.</v>
      </c>
      <c r="W137" s="182">
        <v>41827</v>
      </c>
      <c r="X137" s="165" t="str">
        <f>+'[1]PIGA ADTVA'!D4</f>
        <v>N/A</v>
      </c>
      <c r="Y137" s="235">
        <v>0.03</v>
      </c>
      <c r="Z137" s="165" t="str">
        <f>+'[1]PIGA ADTVA'!F4</f>
        <v>N/A</v>
      </c>
      <c r="AA137" s="165" t="str">
        <f>+'[1]PIGA ADTVA'!G4</f>
        <v>N/A</v>
      </c>
      <c r="AB137" s="235">
        <f>+'[1]PIGA ADTVA'!H4</f>
        <v>0.03</v>
      </c>
    </row>
    <row r="138" spans="1:28" ht="124.5" thickBot="1">
      <c r="A138" s="225"/>
      <c r="B138" s="414" t="s">
        <v>19</v>
      </c>
      <c r="C138" s="414"/>
      <c r="D138" s="415"/>
      <c r="E138" s="413" t="s">
        <v>20</v>
      </c>
      <c r="F138" s="415"/>
      <c r="G138" s="413" t="s">
        <v>21</v>
      </c>
      <c r="H138" s="415"/>
      <c r="I138" s="413" t="s">
        <v>22</v>
      </c>
      <c r="J138" s="414"/>
      <c r="K138" s="549"/>
      <c r="L138" s="445"/>
      <c r="M138" s="165" t="str">
        <f>+'[1]PIGA ADTVA'!B5</f>
        <v>Realizar dos (2) recolecciones internas de toners para entregar a una Fundación.</v>
      </c>
      <c r="N138" s="165" t="s">
        <v>217</v>
      </c>
      <c r="O138" s="165" t="s">
        <v>38</v>
      </c>
      <c r="P138" s="166">
        <v>0.5</v>
      </c>
      <c r="Q138" s="165" t="s">
        <v>38</v>
      </c>
      <c r="R138" s="166">
        <v>0.5</v>
      </c>
      <c r="S138" s="166">
        <v>0.03</v>
      </c>
      <c r="T138" s="394"/>
      <c r="U138" s="182" t="s">
        <v>155</v>
      </c>
      <c r="V138" s="234" t="str">
        <f>+'[1]PIGA ADTVA'!I5</f>
        <v>La Superintendencia de Puertos y Transporte junto con la empresa Coominobras realiza la entrega de los Tonner a la Empresa Lexmark, la cual tiene convenio con la Fundación Niños de los Andes, a ellos se les hace entrega de la recolección de los Tonner, para ayuda de esta Fundación para el desarrollo integral de las personas en extrema pobreza.</v>
      </c>
      <c r="W138" s="182" t="s">
        <v>196</v>
      </c>
      <c r="X138" s="165" t="str">
        <f>+'[1]PIGA ADTVA'!D5</f>
        <v>N/A</v>
      </c>
      <c r="Y138" s="235">
        <v>0.05</v>
      </c>
      <c r="Z138" s="165" t="str">
        <f>+'[1]PIGA ADTVA'!F5</f>
        <v>N/A</v>
      </c>
      <c r="AA138" s="235">
        <v>0</v>
      </c>
      <c r="AB138" s="233">
        <f>+Y138+AA138</f>
        <v>0.05</v>
      </c>
    </row>
    <row r="139" spans="1:28" ht="57" thickBot="1">
      <c r="A139" s="225"/>
      <c r="B139" s="413" t="s">
        <v>218</v>
      </c>
      <c r="C139" s="414"/>
      <c r="D139" s="415"/>
      <c r="E139" s="404" t="s">
        <v>219</v>
      </c>
      <c r="F139" s="405"/>
      <c r="G139" s="416">
        <v>1</v>
      </c>
      <c r="H139" s="454"/>
      <c r="I139" s="413"/>
      <c r="J139" s="414"/>
      <c r="K139" s="549"/>
      <c r="L139" s="237" t="s">
        <v>220</v>
      </c>
      <c r="M139" s="165" t="s">
        <v>221</v>
      </c>
      <c r="N139" s="165" t="s">
        <v>217</v>
      </c>
      <c r="O139" s="165" t="s">
        <v>38</v>
      </c>
      <c r="P139" s="166">
        <v>0.5</v>
      </c>
      <c r="Q139" s="165" t="s">
        <v>38</v>
      </c>
      <c r="R139" s="166">
        <v>0.5</v>
      </c>
      <c r="S139" s="166">
        <v>0.05</v>
      </c>
      <c r="T139" s="394"/>
      <c r="U139" s="165" t="s">
        <v>155</v>
      </c>
      <c r="V139" s="234" t="str">
        <f>+[1]G.APOYO!V63</f>
        <v>Informe de Campaña, día mundial de la tierra, publicación en la Intranet</v>
      </c>
      <c r="W139" s="165" t="s">
        <v>196</v>
      </c>
      <c r="X139" s="165">
        <f>+[1]G.APOYO!X63</f>
        <v>0</v>
      </c>
      <c r="Y139" s="238">
        <f>+[1]G.APOYO!Y63</f>
        <v>2.5000000000000001E-2</v>
      </c>
      <c r="Z139" s="165" t="str">
        <f>+[1]G.APOYO!Z63</f>
        <v>N/A</v>
      </c>
      <c r="AA139" s="165">
        <f>+[1]G.APOYO!AA63</f>
        <v>0</v>
      </c>
      <c r="AB139" s="239">
        <f>+Y139+AA139</f>
        <v>2.5000000000000001E-2</v>
      </c>
    </row>
    <row r="140" spans="1:28" ht="15.75" thickBot="1">
      <c r="A140" s="225"/>
      <c r="B140" s="157"/>
      <c r="C140" s="157"/>
      <c r="D140" s="157"/>
      <c r="E140" s="157"/>
      <c r="F140" s="157"/>
      <c r="G140" s="157"/>
      <c r="H140" s="157"/>
      <c r="I140" s="157"/>
      <c r="J140" s="157"/>
      <c r="K140" s="549"/>
      <c r="L140" s="447" t="s">
        <v>222</v>
      </c>
      <c r="M140" s="396" t="s">
        <v>223</v>
      </c>
      <c r="N140" s="396" t="s">
        <v>224</v>
      </c>
      <c r="O140" s="395">
        <v>0.25</v>
      </c>
      <c r="P140" s="395">
        <v>0.25</v>
      </c>
      <c r="Q140" s="395">
        <v>0.25</v>
      </c>
      <c r="R140" s="395">
        <v>0.25</v>
      </c>
      <c r="S140" s="395">
        <v>0.05</v>
      </c>
      <c r="T140" s="394" t="s">
        <v>140</v>
      </c>
      <c r="U140" s="392" t="s">
        <v>28</v>
      </c>
      <c r="V140" s="532" t="str">
        <f>+[1]G.APOYO!V64</f>
        <v>PRIMER TRIMESTRE: Participaron cuatro (4) funcionarios del Grupo de Atención al ciudadano en la capacitación de inducción y rendición celebrada los días 20 y 21 de febrero, programada por la Superintendencia de Puertos y Transporte, grupo Talento Humano ( Presentación en power point).
SEGUNDO TRIMESTRE: 
Participaron dos (2) funcionarios del Grupo de Atención al Ciudadano en el seminario taller "El servicio como facilitador de los derechos humanos" 22/05/2014; capacitación  del grupo en el aplicativo VIGIA, de manera personalizada por el área de de sistemas para la recepción de denuncias app móvil; Con VB de la Secretaria General se ha programado la participación del grupo en las ferias del servicio del DNP los tramites y servicios que se ofrecerán a la ciudadanía en las ferias. La participación de la funcionaria Rocio Oviedo en el primer encuentro del servicio al ciudadano el 9 de abril de 2014, atendió y capacito en el tema de PQRS y VIGIA ciudadanos y vigilados en la plaza mayor de la ciudad de Medellín, los días 14 y 17 de mayo de 2014, en el encuentro de transportadores de carga.
TERCER TRIMESTRE: Participaron dos (2) funcionarios del Grupo de Atención al Ciudadano en la capacitación sobre el tema de las NIIF, en el Grupo de Financiera el día 7 de julio de 2014, adicionalmente se participo en la capacitación de lineamientos para la medición de la percepción ciudadana sobre los servicios de las entidades de la administración publica los días 11 y 14 de agosto, programada por el DNP.</v>
      </c>
      <c r="W140" s="392" t="s">
        <v>29</v>
      </c>
      <c r="X140" s="541">
        <f>+[1]G.APOYO!X64</f>
        <v>1.2500000000000001E-2</v>
      </c>
      <c r="Y140" s="541">
        <f>+[1]G.APOYO!Y64</f>
        <v>1.2500000000000001E-2</v>
      </c>
      <c r="Z140" s="545">
        <f>+[1]G.APOYO!Z64</f>
        <v>1.2500000000000001E-2</v>
      </c>
      <c r="AA140" s="545">
        <f>+[1]G.APOYO!AA64</f>
        <v>0</v>
      </c>
      <c r="AB140" s="542">
        <f>+X140+Y140+Z140+AA140</f>
        <v>3.7500000000000006E-2</v>
      </c>
    </row>
    <row r="141" spans="1:28" ht="15.75" thickBot="1">
      <c r="A141" s="225"/>
      <c r="B141" s="157"/>
      <c r="C141" s="157"/>
      <c r="D141" s="157"/>
      <c r="E141" s="157"/>
      <c r="F141" s="157"/>
      <c r="G141" s="157"/>
      <c r="H141" s="157"/>
      <c r="I141" s="157"/>
      <c r="J141" s="157"/>
      <c r="K141" s="549"/>
      <c r="L141" s="447"/>
      <c r="M141" s="396"/>
      <c r="N141" s="396"/>
      <c r="O141" s="395"/>
      <c r="P141" s="395"/>
      <c r="Q141" s="395"/>
      <c r="R141" s="395"/>
      <c r="S141" s="395"/>
      <c r="T141" s="394"/>
      <c r="U141" s="392"/>
      <c r="V141" s="532"/>
      <c r="W141" s="392"/>
      <c r="X141" s="541"/>
      <c r="Y141" s="541"/>
      <c r="Z141" s="545"/>
      <c r="AA141" s="545"/>
      <c r="AB141" s="543"/>
    </row>
    <row r="142" spans="1:28" ht="15.75" thickBot="1">
      <c r="A142" s="225"/>
      <c r="B142" s="157"/>
      <c r="C142" s="157"/>
      <c r="D142" s="157"/>
      <c r="E142" s="157"/>
      <c r="F142" s="157"/>
      <c r="G142" s="157"/>
      <c r="H142" s="157"/>
      <c r="I142" s="157"/>
      <c r="J142" s="157"/>
      <c r="K142" s="549"/>
      <c r="L142" s="448"/>
      <c r="M142" s="396" t="s">
        <v>225</v>
      </c>
      <c r="N142" s="396" t="s">
        <v>224</v>
      </c>
      <c r="O142" s="395">
        <v>0.25</v>
      </c>
      <c r="P142" s="395">
        <v>0.25</v>
      </c>
      <c r="Q142" s="395">
        <v>0.25</v>
      </c>
      <c r="R142" s="395">
        <v>0.25</v>
      </c>
      <c r="S142" s="395">
        <v>0.05</v>
      </c>
      <c r="T142" s="394"/>
      <c r="U142" s="392" t="s">
        <v>28</v>
      </c>
      <c r="V142" s="547" t="str">
        <f>+[1]G.APOYO!V66</f>
        <v xml:space="preserve">PRIMER TRIMESTRE: Informe de gestión prestación del servicio Grupo de Atención al Ciudadano, correspondientes a los meses de enero, febrero y marzo del año en curso;  Rdos Nos. 20145000013303; 20145000026293; 20145000029163.
- Informe  de gestión y análisis de prestación del servicio de atención al ciudadano Primer (1º) trimestre vigencia 2014, Rdo. No. 20145000028773 del 3 de abril de 2014.
- Publicados en la página Web de la Superintendencia de Puertos y Transporte.
SEGUNDO TRIMESTRE: "Informe de gestión prestación del servicio Grupo de Atención al Ciudadano, correspondientes a los meses de abril, mayo y junio del 2014;  Rdos Nos. 20145000041023; 20145000050343; 20145000057023.
- Informe  de gestión y análisis de prestación del servicio de atención al ciudadano segundo (2º) trimestre vigencia 2014, Rdo. No. 20145000057033. 
-Informe de gestión y análisis de prestación del servicio al ciudadano primer (1º) semestre de 2014, Rdo. 20145000057043
 -Informe de gestión atención ciudadano 2010-2014, enviado por correo electrónico el 25/06/2014 a Secretaria General
- Publicados en la página Web de la Superintendencia de Puertos y Transporte".
TERCER TRIMESTRE: Informe de gestión prestación del servicio Grupo de Atención al Ciudadano, correspondientes a los meses de enero hasta septiembre de la vigencia de 2014;  Rdos.  20145000026293; 20145000013303;  20145000029163; 20145000041023; 20145000050343; 20145000057023; 20145000070693; 20145000076303; 20145000085573.
- Informe  de gestión y análisis de prestación del servicio de atención al ciudadano  Tercer (3°) Trimestre Rdo. 20145000085593 de 2014. - Informe de gestión y análisis de prestación del servicio de atención al ciudadano Primer (1°) Semestre Rdo. 20145000057033 del 4 de julio de 2014,_ Informe de Gestión del cuatrienio para el Despacho del Secretario Rdo. de correo electrónico del 25 de Junio de 2014 a Secretaría General; Informe de Gestión de la prestación del servicio de ATC 1º semestre 2014 Rdo. 20145000061443 del 15 de julio de 2014;  Informe de Gestión de 1º.Semestre 2014 con radicado 20145000070043 del 13 de Agosto de 2014 a la Oficina Asesora de Planeacion; Informe final de Gestión del Señor Superintendente y rendición de cuentas de la entidad  Rdo. 20145000079353 del 15 de sep. de 2014.
- Publicados en la página Web de la Superintendencia de Puertos y Transporte.
</v>
      </c>
      <c r="W142" s="392" t="s">
        <v>29</v>
      </c>
      <c r="X142" s="541">
        <f>+[1]G.APOYO!X66</f>
        <v>1.2500000000000001E-2</v>
      </c>
      <c r="Y142" s="541">
        <f>+[1]G.APOYO!Y66</f>
        <v>1.2500000000000001E-2</v>
      </c>
      <c r="Z142" s="541">
        <f>+[1]G.APOYO!Z66</f>
        <v>1.2500000000000001E-2</v>
      </c>
      <c r="AA142" s="541">
        <f>+[1]G.APOYO!AA66</f>
        <v>0</v>
      </c>
      <c r="AB142" s="542">
        <f>+X142+Y142+Z142+AA142</f>
        <v>3.7500000000000006E-2</v>
      </c>
    </row>
    <row r="143" spans="1:28" ht="15.75" thickBot="1">
      <c r="A143" s="225"/>
      <c r="B143" s="157"/>
      <c r="C143" s="157"/>
      <c r="D143" s="157"/>
      <c r="E143" s="157"/>
      <c r="F143" s="157"/>
      <c r="G143" s="157"/>
      <c r="H143" s="157"/>
      <c r="I143" s="157"/>
      <c r="J143" s="157"/>
      <c r="K143" s="549"/>
      <c r="L143" s="450"/>
      <c r="M143" s="546"/>
      <c r="N143" s="396"/>
      <c r="O143" s="395"/>
      <c r="P143" s="395"/>
      <c r="Q143" s="395"/>
      <c r="R143" s="395"/>
      <c r="S143" s="395"/>
      <c r="T143" s="394"/>
      <c r="U143" s="392"/>
      <c r="V143" s="547"/>
      <c r="W143" s="392"/>
      <c r="X143" s="541"/>
      <c r="Y143" s="541"/>
      <c r="Z143" s="541"/>
      <c r="AA143" s="541"/>
      <c r="AB143" s="543"/>
    </row>
    <row r="144" spans="1:28" ht="79.5" thickBot="1">
      <c r="A144" s="225"/>
      <c r="B144" s="157"/>
      <c r="C144" s="157"/>
      <c r="D144" s="157"/>
      <c r="E144" s="157"/>
      <c r="F144" s="157"/>
      <c r="G144" s="157"/>
      <c r="H144" s="157"/>
      <c r="I144" s="157"/>
      <c r="J144" s="157"/>
      <c r="K144" s="549"/>
      <c r="L144" s="446" t="s">
        <v>226</v>
      </c>
      <c r="M144" s="165" t="s">
        <v>227</v>
      </c>
      <c r="N144" s="165" t="s">
        <v>228</v>
      </c>
      <c r="O144" s="165" t="s">
        <v>38</v>
      </c>
      <c r="P144" s="166">
        <v>1</v>
      </c>
      <c r="Q144" s="165" t="s">
        <v>38</v>
      </c>
      <c r="R144" s="165" t="s">
        <v>38</v>
      </c>
      <c r="S144" s="166">
        <v>0.03</v>
      </c>
      <c r="T144" s="394" t="s">
        <v>152</v>
      </c>
      <c r="U144" s="182">
        <v>41820</v>
      </c>
      <c r="V144" s="240" t="str">
        <f>+[1]G.APOYO!V68</f>
        <v>SEGUNDO TRIMESTRE: Se proyecto resolución por medio de la cual, se conforma un equipo de trabajo para llevar a cabo el rediseño institucional de la Superintendencia de Puertos y Transporte</v>
      </c>
      <c r="W144" s="182">
        <v>41827</v>
      </c>
      <c r="X144" s="235" t="str">
        <f>+[1]G.APOYO!X68</f>
        <v>N/A</v>
      </c>
      <c r="Y144" s="235">
        <f>+[1]G.APOYO!Y68</f>
        <v>1.4999999999999999E-2</v>
      </c>
      <c r="Z144" s="235" t="str">
        <f>+[1]G.APOYO!Z68</f>
        <v>N/A</v>
      </c>
      <c r="AA144" s="235" t="str">
        <f>+[1]G.APOYO!AA68</f>
        <v>N/A</v>
      </c>
      <c r="AB144" s="241">
        <f>+Y144</f>
        <v>1.4999999999999999E-2</v>
      </c>
    </row>
    <row r="145" spans="1:28" ht="15.75" thickBot="1">
      <c r="A145" s="225"/>
      <c r="B145" s="157"/>
      <c r="C145" s="157"/>
      <c r="D145" s="157"/>
      <c r="E145" s="157"/>
      <c r="F145" s="157"/>
      <c r="G145" s="157"/>
      <c r="H145" s="157"/>
      <c r="I145" s="157"/>
      <c r="J145" s="157"/>
      <c r="K145" s="549"/>
      <c r="L145" s="447"/>
      <c r="M145" s="242" t="s">
        <v>229</v>
      </c>
      <c r="N145" s="242" t="s">
        <v>230</v>
      </c>
      <c r="O145" s="165" t="s">
        <v>38</v>
      </c>
      <c r="P145" s="165" t="s">
        <v>38</v>
      </c>
      <c r="Q145" s="166">
        <v>1</v>
      </c>
      <c r="R145" s="165" t="s">
        <v>38</v>
      </c>
      <c r="S145" s="166">
        <v>0.05</v>
      </c>
      <c r="T145" s="544"/>
      <c r="U145" s="182">
        <v>41912</v>
      </c>
      <c r="V145" s="240" t="str">
        <f>+[1]G.APOYO!V69</f>
        <v>Estudio técnico.</v>
      </c>
      <c r="W145" s="182">
        <v>41919</v>
      </c>
      <c r="X145" s="235">
        <f>+[1]G.APOYO!X69</f>
        <v>0</v>
      </c>
      <c r="Y145" s="235" t="str">
        <f>+[1]G.APOYO!Y69</f>
        <v>N/A</v>
      </c>
      <c r="Z145" s="235">
        <f>+[1]G.APOYO!Z69</f>
        <v>0</v>
      </c>
      <c r="AA145" s="235" t="str">
        <f>+[1]G.APOYO!AA69</f>
        <v>N/A</v>
      </c>
      <c r="AB145" s="233">
        <f>+Z145+X145</f>
        <v>0</v>
      </c>
    </row>
    <row r="146" spans="1:28" ht="15.75" thickBot="1">
      <c r="A146" s="225"/>
      <c r="B146" s="438" t="s">
        <v>59</v>
      </c>
      <c r="C146" s="438"/>
      <c r="D146" s="438"/>
      <c r="E146" s="438"/>
      <c r="F146" s="438"/>
      <c r="G146" s="438"/>
      <c r="H146" s="438"/>
      <c r="I146" s="438"/>
      <c r="J146" s="438"/>
      <c r="K146" s="549"/>
      <c r="L146" s="448"/>
      <c r="M146" s="242" t="s">
        <v>231</v>
      </c>
      <c r="N146" s="242" t="s">
        <v>232</v>
      </c>
      <c r="O146" s="165" t="s">
        <v>38</v>
      </c>
      <c r="P146" s="165" t="s">
        <v>38</v>
      </c>
      <c r="Q146" s="165" t="s">
        <v>38</v>
      </c>
      <c r="R146" s="166">
        <v>1</v>
      </c>
      <c r="S146" s="166">
        <v>0.03</v>
      </c>
      <c r="T146" s="544"/>
      <c r="U146" s="182">
        <v>42004</v>
      </c>
      <c r="V146" s="240" t="str">
        <f>+[1]G.APOYO!V70</f>
        <v>Concepto DAFP.</v>
      </c>
      <c r="W146" s="182">
        <v>42011</v>
      </c>
      <c r="X146" s="235" t="str">
        <f>+[1]G.APOYO!X70</f>
        <v>N/A</v>
      </c>
      <c r="Y146" s="235" t="str">
        <f>+[1]G.APOYO!Y70</f>
        <v>N/A</v>
      </c>
      <c r="Z146" s="235" t="str">
        <f>+[1]G.APOYO!Z70</f>
        <v>N/A</v>
      </c>
      <c r="AA146" s="235">
        <f>+[1]G.APOYO!AA70</f>
        <v>0</v>
      </c>
      <c r="AB146" s="233">
        <f>+AA146</f>
        <v>0</v>
      </c>
    </row>
    <row r="147" spans="1:28" ht="15.75" thickBot="1">
      <c r="A147" s="225"/>
      <c r="B147" s="439"/>
      <c r="C147" s="439"/>
      <c r="D147" s="439"/>
      <c r="E147" s="439"/>
      <c r="F147" s="439"/>
      <c r="G147" s="439"/>
      <c r="H147" s="439"/>
      <c r="I147" s="439"/>
      <c r="J147" s="439"/>
      <c r="K147" s="549"/>
      <c r="L147" s="450"/>
      <c r="M147" s="242" t="s">
        <v>233</v>
      </c>
      <c r="N147" s="242" t="s">
        <v>234</v>
      </c>
      <c r="O147" s="165" t="s">
        <v>38</v>
      </c>
      <c r="P147" s="165" t="s">
        <v>38</v>
      </c>
      <c r="Q147" s="165" t="s">
        <v>38</v>
      </c>
      <c r="R147" s="166">
        <v>1</v>
      </c>
      <c r="S147" s="166">
        <v>0.05</v>
      </c>
      <c r="T147" s="544"/>
      <c r="U147" s="182">
        <v>42004</v>
      </c>
      <c r="V147" s="240" t="str">
        <f>+[1]G.APOYO!V71</f>
        <v>Documento de decretos.</v>
      </c>
      <c r="W147" s="182">
        <v>42011</v>
      </c>
      <c r="X147" s="235" t="str">
        <f>+[1]G.APOYO!X71</f>
        <v>N/A</v>
      </c>
      <c r="Y147" s="235" t="str">
        <f>+[1]G.APOYO!Y71</f>
        <v>N/A</v>
      </c>
      <c r="Z147" s="235" t="str">
        <f>+[1]G.APOYO!Z71</f>
        <v>N/A</v>
      </c>
      <c r="AA147" s="235">
        <f>+[1]G.APOYO!AA71</f>
        <v>0</v>
      </c>
      <c r="AB147" s="233">
        <f>+AA147</f>
        <v>0</v>
      </c>
    </row>
    <row r="148" spans="1:28" ht="57" thickBot="1">
      <c r="A148" s="225"/>
      <c r="B148" s="402" t="s">
        <v>62</v>
      </c>
      <c r="C148" s="404" t="s">
        <v>63</v>
      </c>
      <c r="D148" s="383"/>
      <c r="E148" s="383"/>
      <c r="F148" s="405"/>
      <c r="G148" s="404" t="s">
        <v>64</v>
      </c>
      <c r="H148" s="405"/>
      <c r="I148" s="406" t="s">
        <v>65</v>
      </c>
      <c r="J148" s="438"/>
      <c r="K148" s="549"/>
      <c r="L148" s="539" t="s">
        <v>235</v>
      </c>
      <c r="M148" s="165" t="s">
        <v>236</v>
      </c>
      <c r="N148" s="165" t="s">
        <v>237</v>
      </c>
      <c r="O148" s="165" t="s">
        <v>38</v>
      </c>
      <c r="P148" s="166">
        <v>0.5</v>
      </c>
      <c r="Q148" s="165" t="s">
        <v>38</v>
      </c>
      <c r="R148" s="166">
        <v>0.5</v>
      </c>
      <c r="S148" s="166">
        <v>0.05</v>
      </c>
      <c r="T148" s="538" t="s">
        <v>238</v>
      </c>
      <c r="U148" s="165" t="s">
        <v>155</v>
      </c>
      <c r="V148" s="240" t="str">
        <f>+[1]G.APOYO!V72</f>
        <v>SEGUNDO TRIMESTRES: Mediante correo electrónico de fecha julio 28 de 2014, el Ing. Javier Cabrales presento informe de gestión del Grupo de Informática y Sistemas.</v>
      </c>
      <c r="W148" s="165" t="s">
        <v>196</v>
      </c>
      <c r="X148" s="235" t="str">
        <f>+[1]G.APOYO!X72</f>
        <v>N/A</v>
      </c>
      <c r="Y148" s="238">
        <f>+[1]G.APOYO!Y72</f>
        <v>2.5000000000000001E-2</v>
      </c>
      <c r="Z148" s="235" t="str">
        <f>+[1]G.APOYO!Z72</f>
        <v>N/A</v>
      </c>
      <c r="AA148" s="235">
        <v>0</v>
      </c>
      <c r="AB148" s="239">
        <f>+Y148+AA148</f>
        <v>2.5000000000000001E-2</v>
      </c>
    </row>
    <row r="149" spans="1:28" ht="45.75" thickBot="1">
      <c r="A149" s="225"/>
      <c r="B149" s="403"/>
      <c r="C149" s="161">
        <v>41729</v>
      </c>
      <c r="D149" s="162">
        <v>41820</v>
      </c>
      <c r="E149" s="162">
        <v>41912</v>
      </c>
      <c r="F149" s="163">
        <v>42004</v>
      </c>
      <c r="G149" s="156" t="s">
        <v>69</v>
      </c>
      <c r="H149" s="164" t="s">
        <v>70</v>
      </c>
      <c r="I149" s="445"/>
      <c r="J149" s="439"/>
      <c r="K149" s="549"/>
      <c r="L149" s="539"/>
      <c r="M149" s="165" t="s">
        <v>239</v>
      </c>
      <c r="N149" s="165" t="s">
        <v>240</v>
      </c>
      <c r="O149" s="165" t="s">
        <v>38</v>
      </c>
      <c r="P149" s="166">
        <v>0.5</v>
      </c>
      <c r="Q149" s="165" t="s">
        <v>38</v>
      </c>
      <c r="R149" s="166">
        <v>0.5</v>
      </c>
      <c r="S149" s="166">
        <v>0.03</v>
      </c>
      <c r="T149" s="538"/>
      <c r="U149" s="165" t="s">
        <v>155</v>
      </c>
      <c r="V149" s="240" t="str">
        <f>+[1]G.APOYO!V73</f>
        <v>PRIMER TRIMESTRE:  Manifestó verbalmente el Inf. Javier Cabrales que la la fecha no se ha adquirio nuevos equipos.</v>
      </c>
      <c r="W149" s="165" t="s">
        <v>196</v>
      </c>
      <c r="X149" s="235" t="str">
        <f>+[1]G.APOYO!X73</f>
        <v>N/A</v>
      </c>
      <c r="Y149" s="238">
        <f>+[1]G.APOYO!Y73</f>
        <v>1.4999999999999999E-2</v>
      </c>
      <c r="Z149" s="235" t="str">
        <f>+[1]G.APOYO!Z73</f>
        <v>N/A</v>
      </c>
      <c r="AA149" s="235">
        <v>0</v>
      </c>
      <c r="AB149" s="239">
        <f>+Y149+AA149</f>
        <v>1.4999999999999999E-2</v>
      </c>
    </row>
    <row r="150" spans="1:28" ht="79.5" thickBot="1">
      <c r="A150" s="225"/>
      <c r="B150" s="243" t="s">
        <v>74</v>
      </c>
      <c r="C150" s="152"/>
      <c r="D150" s="152"/>
      <c r="E150" s="152"/>
      <c r="F150" s="244"/>
      <c r="G150" s="156"/>
      <c r="H150" s="245"/>
      <c r="I150" s="237"/>
      <c r="J150" s="236"/>
      <c r="K150" s="549"/>
      <c r="L150" s="539"/>
      <c r="M150" s="165" t="s">
        <v>241</v>
      </c>
      <c r="N150" s="165" t="s">
        <v>242</v>
      </c>
      <c r="O150" s="165" t="s">
        <v>38</v>
      </c>
      <c r="P150" s="166">
        <v>0.5</v>
      </c>
      <c r="Q150" s="165" t="s">
        <v>38</v>
      </c>
      <c r="R150" s="166">
        <v>0.5</v>
      </c>
      <c r="S150" s="166">
        <v>0.05</v>
      </c>
      <c r="T150" s="538"/>
      <c r="U150" s="165" t="s">
        <v>155</v>
      </c>
      <c r="V150" s="234" t="str">
        <f>+[1]G.APOYO!V74</f>
        <v>SEGUNDO TRIMESTRES: Mediante correo electrónico de fecha julio 28 de 2014, el contratista Edgar Orlando Ayala presento informe de GESTION DE LAS POLITICAS DE SEGURIDAD INFORMATICA DE ENERO A JULIO DE 2014</v>
      </c>
      <c r="W150" s="165" t="s">
        <v>196</v>
      </c>
      <c r="X150" s="235" t="str">
        <f>+[1]G.APOYO!X74</f>
        <v>N/A</v>
      </c>
      <c r="Y150" s="238">
        <f>+[1]G.APOYO!Y74</f>
        <v>2.5000000000000001E-2</v>
      </c>
      <c r="Z150" s="235" t="str">
        <f>+[1]G.APOYO!Z74</f>
        <v>N/A</v>
      </c>
      <c r="AA150" s="235">
        <v>0</v>
      </c>
      <c r="AB150" s="239">
        <f>+Y150+AA150</f>
        <v>2.5000000000000001E-2</v>
      </c>
    </row>
    <row r="151" spans="1:28" ht="158.25" thickBot="1">
      <c r="A151" s="246"/>
      <c r="B151" s="247"/>
      <c r="C151" s="248"/>
      <c r="D151" s="248"/>
      <c r="E151" s="248"/>
      <c r="F151" s="248"/>
      <c r="G151" s="249"/>
      <c r="H151" s="249"/>
      <c r="I151" s="250"/>
      <c r="J151" s="251"/>
      <c r="K151" s="549"/>
      <c r="L151" s="540"/>
      <c r="M151" s="165" t="s">
        <v>243</v>
      </c>
      <c r="N151" s="165" t="s">
        <v>244</v>
      </c>
      <c r="O151" s="166">
        <v>0.25</v>
      </c>
      <c r="P151" s="166">
        <v>0.25</v>
      </c>
      <c r="Q151" s="166">
        <v>0.25</v>
      </c>
      <c r="R151" s="166">
        <v>0.25</v>
      </c>
      <c r="S151" s="166">
        <v>0.03</v>
      </c>
      <c r="T151" s="538"/>
      <c r="U151" s="165" t="s">
        <v>28</v>
      </c>
      <c r="V151" s="234" t="str">
        <f>+[1]G.APOYO!V75</f>
        <v>PRIMER TRIMESTRE: Informe soporte técnico infraestructura tecnológica del I Trim, presentado por el Ing. Javier Cabrales, el cual resposa en la carpeta Plan de Acción 2014 de la Oficina Asesora de Planeación.
SEGUNDO TRIMESTRE: Mediante dos (2) correos electrónicos recibidos el 28 de julio/14, los Ing. Javier Cabrales y Edgar Ayala, remitieron sus respectivos informes de soporte técnico a la infraestructura tecnológica.</v>
      </c>
      <c r="W151" s="165" t="s">
        <v>29</v>
      </c>
      <c r="X151" s="238">
        <f>+[1]G.APOYO!X75</f>
        <v>7.4999999999999997E-3</v>
      </c>
      <c r="Y151" s="238">
        <f>+[1]G.APOYO!Y75</f>
        <v>7.4999999999999997E-3</v>
      </c>
      <c r="Z151" s="238">
        <f>+[1]G.APOYO!Z75</f>
        <v>0</v>
      </c>
      <c r="AA151" s="238">
        <f>+[1]G.APOYO!AA75</f>
        <v>0</v>
      </c>
      <c r="AB151" s="239">
        <f>+AA151+Z151+Y151+X151</f>
        <v>1.4999999999999999E-2</v>
      </c>
    </row>
    <row r="152" spans="1:28" ht="409.6" thickBot="1">
      <c r="A152" s="246"/>
      <c r="B152" s="246"/>
      <c r="C152" s="172"/>
      <c r="D152" s="172"/>
      <c r="E152" s="172"/>
      <c r="F152" s="172"/>
      <c r="G152" s="173"/>
      <c r="H152" s="173"/>
      <c r="I152" s="174"/>
      <c r="J152" s="252"/>
      <c r="K152" s="549"/>
      <c r="L152" s="428"/>
      <c r="M152" s="165" t="s">
        <v>245</v>
      </c>
      <c r="N152" s="165" t="s">
        <v>246</v>
      </c>
      <c r="O152" s="166">
        <v>0.25</v>
      </c>
      <c r="P152" s="166">
        <v>0.25</v>
      </c>
      <c r="Q152" s="166">
        <v>0.25</v>
      </c>
      <c r="R152" s="166">
        <v>0.25</v>
      </c>
      <c r="S152" s="166">
        <v>0.03</v>
      </c>
      <c r="T152" s="253" t="s">
        <v>247</v>
      </c>
      <c r="U152" s="165" t="s">
        <v>28</v>
      </c>
      <c r="V152" s="254" t="str">
        <f>+[1]G.APOYO!V76</f>
        <v xml:space="preserve">PRIMER TRIMESTRE:
* El Informe Consolidado año 2013, el cual se elabora todos los años en el primer trimestre del año siguiente, para el caso el Informe Consolidado año 2013, se elaboró en Febrero de 2014 y se encuentra publicado en la pagina web.
* El Informe Consolidado del mes de Enero y Febrero de 2014 se encuentran publicados en la página web.
SEGUNDO TRIMESTRE: 
Mediante correo electrónico la funcionaria Adirana Oyola manifesto que se elaboraron y  publicaron los Informes consolidados de los meses de Marzo,  Abril y Mayo 2014.
El Informe Consolidado correspondiente al mes de Junio 2014, se encuentra en revisión por parte de la Delegada de Puertos, una vez respondan, se harán los ajustes sugeridos y se solicitará su publicación. 
TERCER TRIMESTRE: En correo electrónico la funcionaria Adriana Oyola manifesto lo siguiente: Para el tercer trimestre de 2014 se tiene lo siguiente :
Publicados   Informe consolidado mes Julio 2014 y acumulado 
                        Informe consolidado mes Agosto  2014 y acumulado 
En elaboración Informe consolidado mes Septiembre 2014 y acumulado 
</v>
      </c>
      <c r="W152" s="165" t="s">
        <v>29</v>
      </c>
      <c r="X152" s="255">
        <f>+[1]G.APOYO!X76</f>
        <v>7.4999999999999997E-3</v>
      </c>
      <c r="Y152" s="255">
        <f>+[1]G.APOYO!Y76</f>
        <v>7.4999999999999997E-3</v>
      </c>
      <c r="Z152" s="255">
        <f>+[1]G.APOYO!Z76</f>
        <v>7.4999999999999997E-3</v>
      </c>
      <c r="AA152" s="255">
        <f>+[1]G.APOYO!AA76</f>
        <v>0</v>
      </c>
      <c r="AB152" s="256">
        <f>+AA152+Z152+Y152+X152</f>
        <v>2.2499999999999999E-2</v>
      </c>
    </row>
    <row r="153" spans="1:28" ht="15.75" thickBot="1">
      <c r="A153" s="246"/>
      <c r="B153" s="257"/>
      <c r="C153" s="159"/>
      <c r="D153" s="159"/>
      <c r="E153" s="159"/>
      <c r="F153" s="159"/>
      <c r="G153" s="159"/>
      <c r="H153" s="159"/>
      <c r="I153" s="159"/>
      <c r="J153" s="258"/>
      <c r="K153" s="549"/>
      <c r="L153" s="427" t="s">
        <v>248</v>
      </c>
      <c r="M153" s="396" t="s">
        <v>249</v>
      </c>
      <c r="N153" s="396" t="s">
        <v>250</v>
      </c>
      <c r="O153" s="395">
        <v>0.2</v>
      </c>
      <c r="P153" s="395">
        <v>0.3</v>
      </c>
      <c r="Q153" s="395">
        <v>0.3</v>
      </c>
      <c r="R153" s="395">
        <v>0.2</v>
      </c>
      <c r="S153" s="395">
        <v>0.06</v>
      </c>
      <c r="T153" s="394" t="s">
        <v>251</v>
      </c>
      <c r="U153" s="396" t="s">
        <v>28</v>
      </c>
      <c r="V153" s="462" t="str">
        <f>+[1]G.APOYO!V77</f>
        <v>PRIMER TRIMESTRE: Acta de Comité Institucional de Desarrollo Administrativo de fecha 20/01/2014, punto 4.3 - exposición Decretos PGD
SEGUNDO TRIMESTRE: 
Elaboración de lineamientos para la construcción de los instrumentos archivísticos que deben ser implementados por los vigilados
TERCER TRIMESTRE: Con memorando 20143000083903 de fecha 30/09/2014 la Oficina Jurídica le dá el aval al proyecto de resolución presentado, para su aprobación por el Comité Institucional de Desarrollo Administrativo.</v>
      </c>
      <c r="W153" s="536" t="s">
        <v>29</v>
      </c>
      <c r="X153" s="458">
        <f>+[1]G.APOYO!X77</f>
        <v>1.2E-2</v>
      </c>
      <c r="Y153" s="458">
        <f>+[1]G.APOYO!Y77</f>
        <v>1.7999999999999999E-2</v>
      </c>
      <c r="Z153" s="458">
        <f>+[1]G.APOYO!Z77</f>
        <v>1.7999999999999999E-2</v>
      </c>
      <c r="AA153" s="458">
        <f>+[1]G.APOYO!AA77</f>
        <v>0</v>
      </c>
      <c r="AB153" s="418">
        <f>+AA153+Z153+Y153+X153</f>
        <v>4.8000000000000001E-2</v>
      </c>
    </row>
    <row r="154" spans="1:28" ht="15.75" thickBot="1">
      <c r="A154" s="225"/>
      <c r="B154" s="383" t="s">
        <v>77</v>
      </c>
      <c r="C154" s="383"/>
      <c r="D154" s="383"/>
      <c r="E154" s="405"/>
      <c r="F154" s="384" t="s">
        <v>100</v>
      </c>
      <c r="G154" s="385"/>
      <c r="H154" s="385"/>
      <c r="I154" s="385"/>
      <c r="J154" s="385"/>
      <c r="K154" s="549"/>
      <c r="L154" s="539"/>
      <c r="M154" s="396"/>
      <c r="N154" s="396"/>
      <c r="O154" s="396"/>
      <c r="P154" s="396"/>
      <c r="Q154" s="396"/>
      <c r="R154" s="396"/>
      <c r="S154" s="396"/>
      <c r="T154" s="394"/>
      <c r="U154" s="396"/>
      <c r="V154" s="534"/>
      <c r="W154" s="537"/>
      <c r="X154" s="534"/>
      <c r="Y154" s="534"/>
      <c r="Z154" s="534"/>
      <c r="AA154" s="534"/>
      <c r="AB154" s="535"/>
    </row>
    <row r="155" spans="1:28" ht="15.75" thickBot="1">
      <c r="A155" s="225"/>
      <c r="B155" s="259"/>
      <c r="C155" s="259"/>
      <c r="D155" s="259"/>
      <c r="E155" s="259"/>
      <c r="F155" s="158"/>
      <c r="G155" s="158"/>
      <c r="H155" s="158"/>
      <c r="I155" s="158"/>
      <c r="J155" s="158"/>
      <c r="K155" s="549"/>
      <c r="L155" s="539"/>
      <c r="M155" s="396"/>
      <c r="N155" s="396"/>
      <c r="O155" s="396"/>
      <c r="P155" s="396"/>
      <c r="Q155" s="396"/>
      <c r="R155" s="396"/>
      <c r="S155" s="396"/>
      <c r="T155" s="394"/>
      <c r="U155" s="396"/>
      <c r="V155" s="463"/>
      <c r="W155" s="537"/>
      <c r="X155" s="463"/>
      <c r="Y155" s="463"/>
      <c r="Z155" s="463"/>
      <c r="AA155" s="463"/>
      <c r="AB155" s="419"/>
    </row>
    <row r="156" spans="1:28" ht="90.75" thickBot="1">
      <c r="A156" s="225"/>
      <c r="B156" s="259"/>
      <c r="C156" s="259"/>
      <c r="D156" s="259"/>
      <c r="E156" s="259"/>
      <c r="F156" s="158"/>
      <c r="G156" s="158"/>
      <c r="H156" s="158"/>
      <c r="I156" s="158"/>
      <c r="J156" s="158"/>
      <c r="K156" s="549"/>
      <c r="L156" s="539"/>
      <c r="M156" s="165" t="s">
        <v>252</v>
      </c>
      <c r="N156" s="165" t="s">
        <v>253</v>
      </c>
      <c r="O156" s="165" t="s">
        <v>38</v>
      </c>
      <c r="P156" s="165" t="s">
        <v>38</v>
      </c>
      <c r="Q156" s="166">
        <v>0.5</v>
      </c>
      <c r="R156" s="166">
        <v>0.5</v>
      </c>
      <c r="S156" s="233">
        <v>0.04</v>
      </c>
      <c r="T156" s="394"/>
      <c r="U156" s="165" t="s">
        <v>43</v>
      </c>
      <c r="V156" s="165" t="str">
        <f>+[1]G.APOYO!V80</f>
        <v>TERCER TRIMESTRE: Se realizó el ajuste a los procedimientos del proceso de gestión documental, sobre los cuales se soportan los ajustes a realizar en el manual de gestión documental.</v>
      </c>
      <c r="W156" s="165" t="s">
        <v>44</v>
      </c>
      <c r="X156" s="166">
        <f>+[1]G.APOYO!X80</f>
        <v>0</v>
      </c>
      <c r="Y156" s="166" t="str">
        <f>+[1]G.APOYO!Y80</f>
        <v>N/A</v>
      </c>
      <c r="Z156" s="166">
        <f>+[1]G.APOYO!Z80</f>
        <v>0.02</v>
      </c>
      <c r="AA156" s="166">
        <f>+[1]G.APOYO!AA80</f>
        <v>0</v>
      </c>
      <c r="AB156" s="233">
        <f>+AA156+Z156+X156</f>
        <v>0.02</v>
      </c>
    </row>
    <row r="157" spans="1:28" ht="147" thickBot="1">
      <c r="A157" s="225"/>
      <c r="B157" s="383" t="s">
        <v>6</v>
      </c>
      <c r="C157" s="383"/>
      <c r="D157" s="383"/>
      <c r="E157" s="383"/>
      <c r="F157" s="383"/>
      <c r="G157" s="383"/>
      <c r="H157" s="383"/>
      <c r="I157" s="383"/>
      <c r="J157" s="383"/>
      <c r="K157" s="549"/>
      <c r="L157" s="539"/>
      <c r="M157" s="165" t="s">
        <v>254</v>
      </c>
      <c r="N157" s="253" t="s">
        <v>250</v>
      </c>
      <c r="O157" s="165" t="s">
        <v>38</v>
      </c>
      <c r="P157" s="166">
        <v>0.25</v>
      </c>
      <c r="Q157" s="166">
        <v>0.5</v>
      </c>
      <c r="R157" s="166">
        <v>0.25</v>
      </c>
      <c r="S157" s="233">
        <v>0.03</v>
      </c>
      <c r="T157" s="394"/>
      <c r="U157" s="165" t="s">
        <v>51</v>
      </c>
      <c r="V157" s="234" t="str">
        <f>+[1]G.APOYO!V81</f>
        <v>SEGUNDO TRIMESTRE: Se estableció contacto el 4 de junio de 2014, con la Supersolidaria solicitando apoyo Interinstitucional para conocer el procedimiento que actualmente se está aplicando en dicha entidad.
TERCER TRIMESTRE; Elaboración del proyecto de Circular, para aprobación del Comité Institucional de Desarrollo Administrativo</v>
      </c>
      <c r="W157" s="165" t="s">
        <v>52</v>
      </c>
      <c r="X157" s="235" t="str">
        <f>+[1]G.APOYO!X81</f>
        <v>N/A</v>
      </c>
      <c r="Y157" s="238">
        <f>+[1]G.APOYO!Y81</f>
        <v>3.7499999999999999E-3</v>
      </c>
      <c r="Z157" s="238">
        <f>+[1]G.APOYO!Z81</f>
        <v>1.4999999999999999E-2</v>
      </c>
      <c r="AA157" s="238">
        <f>+[1]G.APOYO!AA81</f>
        <v>0</v>
      </c>
      <c r="AB157" s="239">
        <f>+Y157+Z157++AA157</f>
        <v>1.8749999999999999E-2</v>
      </c>
    </row>
    <row r="158" spans="1:28" ht="15.75" thickBot="1">
      <c r="A158" s="225"/>
      <c r="B158" s="414" t="s">
        <v>19</v>
      </c>
      <c r="C158" s="414"/>
      <c r="D158" s="415"/>
      <c r="E158" s="413" t="s">
        <v>20</v>
      </c>
      <c r="F158" s="415"/>
      <c r="G158" s="413" t="s">
        <v>21</v>
      </c>
      <c r="H158" s="415"/>
      <c r="I158" s="413" t="s">
        <v>22</v>
      </c>
      <c r="J158" s="414"/>
      <c r="K158" s="549"/>
      <c r="L158" s="539"/>
      <c r="M158" s="396" t="s">
        <v>255</v>
      </c>
      <c r="N158" s="396" t="s">
        <v>256</v>
      </c>
      <c r="O158" s="533">
        <v>0.1</v>
      </c>
      <c r="P158" s="395">
        <v>0.3</v>
      </c>
      <c r="Q158" s="395">
        <v>0.3</v>
      </c>
      <c r="R158" s="395">
        <v>0.3</v>
      </c>
      <c r="S158" s="393">
        <v>0.04</v>
      </c>
      <c r="T158" s="394"/>
      <c r="U158" s="396" t="s">
        <v>28</v>
      </c>
      <c r="V158" s="532" t="str">
        <f>+[1]G.APOYO!V82</f>
        <v xml:space="preserve">PRIMER TRIMESTRE: Cuadro de clasificación de dependencias a intervenir de acuerdo a los resultados de las visitas efectuadas durante la vigencia 2013.  Se realizo campaña de sensibilización sobre los parámetros a seguir en la organización de los archivos de gestión de 2014.
SEGUNDO TRIMESTRE: 
Acompañamiento a 3 dependencias.
TERCER TRIMESTRE: Acompañamiento y asesoría de los Grupos de Vigilancia e Inspección de la Delegada de Concesiones, Investigaciones y Control de la Delegada de Tránsito y Control Interno Disciplinario.
</v>
      </c>
      <c r="W158" s="396" t="s">
        <v>29</v>
      </c>
      <c r="X158" s="412">
        <f>+[1]G.APOYO!X82</f>
        <v>4.0000000000000001E-3</v>
      </c>
      <c r="Y158" s="412">
        <f>+[1]G.APOYO!Y82</f>
        <v>1.2E-2</v>
      </c>
      <c r="Z158" s="412">
        <v>0</v>
      </c>
      <c r="AA158" s="412">
        <v>0</v>
      </c>
      <c r="AB158" s="530">
        <f>+AA158+Y158+X158</f>
        <v>1.6E-2</v>
      </c>
    </row>
    <row r="159" spans="1:28" ht="15.75" thickBot="1">
      <c r="A159" s="225"/>
      <c r="B159" s="414" t="s">
        <v>141</v>
      </c>
      <c r="C159" s="414"/>
      <c r="D159" s="415"/>
      <c r="E159" s="404" t="s">
        <v>257</v>
      </c>
      <c r="F159" s="405"/>
      <c r="G159" s="416">
        <v>1</v>
      </c>
      <c r="H159" s="415"/>
      <c r="I159" s="413"/>
      <c r="J159" s="414"/>
      <c r="K159" s="549"/>
      <c r="L159" s="482"/>
      <c r="M159" s="396"/>
      <c r="N159" s="396"/>
      <c r="O159" s="533"/>
      <c r="P159" s="395"/>
      <c r="Q159" s="395"/>
      <c r="R159" s="395"/>
      <c r="S159" s="393"/>
      <c r="T159" s="394"/>
      <c r="U159" s="396"/>
      <c r="V159" s="532"/>
      <c r="W159" s="396"/>
      <c r="X159" s="412"/>
      <c r="Y159" s="412"/>
      <c r="Z159" s="412"/>
      <c r="AA159" s="412"/>
      <c r="AB159" s="531"/>
    </row>
    <row r="160" spans="1:28" ht="15.75" thickBot="1">
      <c r="A160" s="260"/>
      <c r="B160" s="404" t="s">
        <v>77</v>
      </c>
      <c r="C160" s="383"/>
      <c r="D160" s="383"/>
      <c r="E160" s="405"/>
      <c r="F160" s="384" t="s">
        <v>100</v>
      </c>
      <c r="G160" s="385"/>
      <c r="H160" s="385"/>
      <c r="I160" s="385"/>
      <c r="J160" s="385"/>
      <c r="K160" s="550"/>
      <c r="L160" s="413" t="s">
        <v>79</v>
      </c>
      <c r="M160" s="414"/>
      <c r="N160" s="414"/>
      <c r="O160" s="414"/>
      <c r="P160" s="414"/>
      <c r="Q160" s="414"/>
      <c r="R160" s="414"/>
      <c r="S160" s="233">
        <f>SUM(S141:S159)</f>
        <v>0.57000000000000006</v>
      </c>
      <c r="T160" s="170"/>
      <c r="U160" s="170"/>
      <c r="V160" s="261"/>
      <c r="W160" s="262"/>
      <c r="X160" s="189">
        <f>SUM(X132:X159)</f>
        <v>5.6000000000000008E-2</v>
      </c>
      <c r="Y160" s="189">
        <f t="shared" ref="Y160:AB160" si="8">SUM(Y132:Y159)</f>
        <v>0.35375000000000006</v>
      </c>
      <c r="Z160" s="189">
        <f t="shared" si="8"/>
        <v>0.11549999999999999</v>
      </c>
      <c r="AA160" s="189">
        <f t="shared" si="8"/>
        <v>0</v>
      </c>
      <c r="AB160" s="189">
        <f t="shared" si="8"/>
        <v>0.52525000000000022</v>
      </c>
    </row>
    <row r="161" spans="1:28">
      <c r="A161" s="7"/>
      <c r="B161" s="263"/>
      <c r="C161" s="263"/>
      <c r="D161" s="263"/>
      <c r="E161" s="263"/>
      <c r="F161" s="263"/>
      <c r="G161" s="263"/>
      <c r="H161" s="263"/>
      <c r="I161" s="263"/>
      <c r="J161" s="263"/>
      <c r="K161" s="264"/>
      <c r="L161" s="265"/>
      <c r="M161" s="265"/>
      <c r="N161" s="265"/>
      <c r="O161" s="265"/>
      <c r="P161" s="265"/>
      <c r="Q161" s="265"/>
      <c r="R161" s="265"/>
      <c r="S161" s="266"/>
      <c r="T161" s="267"/>
      <c r="U161" s="267"/>
      <c r="V161" s="268"/>
      <c r="W161" s="267"/>
      <c r="X161" s="269"/>
    </row>
    <row r="162" spans="1:28" ht="15.75" thickBot="1">
      <c r="A162" s="4"/>
      <c r="B162" s="4"/>
      <c r="C162" s="4"/>
      <c r="D162" s="4"/>
      <c r="E162" s="4"/>
      <c r="F162" s="4"/>
      <c r="G162" s="4"/>
      <c r="H162" s="4"/>
      <c r="I162" s="4"/>
      <c r="J162" s="4"/>
      <c r="K162" s="5"/>
      <c r="L162" s="5"/>
      <c r="M162" s="5"/>
      <c r="N162" s="5"/>
      <c r="O162" s="5"/>
      <c r="P162" s="5"/>
      <c r="Q162" s="5"/>
      <c r="R162" s="5"/>
      <c r="S162" s="5"/>
      <c r="T162" s="5"/>
      <c r="U162" s="5"/>
      <c r="V162" s="5"/>
      <c r="W162" s="5"/>
      <c r="X162" s="151"/>
    </row>
    <row r="163" spans="1:28" ht="15.75" thickBot="1">
      <c r="A163" s="495" t="s">
        <v>258</v>
      </c>
      <c r="B163" s="492" t="s">
        <v>6</v>
      </c>
      <c r="C163" s="492"/>
      <c r="D163" s="492"/>
      <c r="E163" s="492"/>
      <c r="F163" s="492"/>
      <c r="G163" s="492"/>
      <c r="H163" s="492"/>
      <c r="I163" s="492"/>
      <c r="J163" s="486"/>
      <c r="K163" s="495" t="s">
        <v>7</v>
      </c>
      <c r="L163" s="495" t="s">
        <v>8</v>
      </c>
      <c r="M163" s="525" t="s">
        <v>9</v>
      </c>
      <c r="N163" s="525" t="s">
        <v>10</v>
      </c>
      <c r="O163" s="527" t="s">
        <v>81</v>
      </c>
      <c r="P163" s="528"/>
      <c r="Q163" s="528"/>
      <c r="R163" s="529"/>
      <c r="S163" s="517" t="s">
        <v>12</v>
      </c>
      <c r="T163" s="517" t="s">
        <v>13</v>
      </c>
      <c r="U163" s="517" t="s">
        <v>14</v>
      </c>
      <c r="V163" s="517" t="s">
        <v>15</v>
      </c>
      <c r="W163" s="517" t="s">
        <v>16</v>
      </c>
      <c r="X163" s="519" t="s">
        <v>259</v>
      </c>
      <c r="Y163" s="520"/>
      <c r="Z163" s="520"/>
      <c r="AA163" s="520"/>
      <c r="AB163" s="521"/>
    </row>
    <row r="164" spans="1:28" ht="15.75" thickBot="1">
      <c r="A164" s="512"/>
      <c r="B164" s="494"/>
      <c r="C164" s="494"/>
      <c r="D164" s="494"/>
      <c r="E164" s="494"/>
      <c r="F164" s="494"/>
      <c r="G164" s="494"/>
      <c r="H164" s="494"/>
      <c r="I164" s="494"/>
      <c r="J164" s="487"/>
      <c r="K164" s="496"/>
      <c r="L164" s="496"/>
      <c r="M164" s="526"/>
      <c r="N164" s="526"/>
      <c r="O164" s="270">
        <v>41729</v>
      </c>
      <c r="P164" s="271">
        <v>41820</v>
      </c>
      <c r="Q164" s="271">
        <v>41912</v>
      </c>
      <c r="R164" s="272">
        <v>42004</v>
      </c>
      <c r="S164" s="518"/>
      <c r="T164" s="518"/>
      <c r="U164" s="518"/>
      <c r="V164" s="518"/>
      <c r="W164" s="518"/>
      <c r="X164" s="522"/>
      <c r="Y164" s="523"/>
      <c r="Z164" s="523"/>
      <c r="AA164" s="523"/>
      <c r="AB164" s="524"/>
    </row>
    <row r="165" spans="1:28" ht="15.75" thickBot="1">
      <c r="A165" s="512"/>
      <c r="B165" s="273"/>
      <c r="C165" s="273"/>
      <c r="D165" s="273"/>
      <c r="E165" s="273"/>
      <c r="F165" s="273"/>
      <c r="G165" s="273"/>
      <c r="H165" s="273"/>
      <c r="I165" s="273"/>
      <c r="J165" s="273"/>
      <c r="K165" s="274"/>
      <c r="L165" s="495" t="s">
        <v>260</v>
      </c>
      <c r="M165" s="498" t="s">
        <v>261</v>
      </c>
      <c r="N165" s="197"/>
      <c r="O165" s="210"/>
      <c r="P165" s="210"/>
      <c r="Q165" s="210"/>
      <c r="R165" s="210"/>
      <c r="S165" s="194"/>
      <c r="T165" s="194"/>
      <c r="U165" s="194"/>
      <c r="V165" s="499" t="str">
        <f>+[1]G.APOYO!V89</f>
        <v xml:space="preserve">PRIMER TRIMESTRE
Reporte de Operaciones Presupuestales a Enero 31 de 2014
Fuente  Reporte SIIF.
Durante el referido mes se procedió a la expedición de 345 CDP con el siguiente estado al cierre del mes: 335 CDP comprometidos, 5 CDP generados, y 5 CDP anulados.
Así mismo se procedió a la expedición de 396 Registros Presupuestales  con el siguiente estado al cierre del mes: 366 RP con obligación, 28 RP generados, y 2 RP anulados. 
Reporte de Operaciones 
Presupuestales a Febrero 28 de 2014
Fuente  Reporte SIIF.
Durante el referido mes se procedió a la expedición de 16 CDP con el siguiente estado al cierre del mes: 9 CDP comprometidos, 6 CDP generados, 1 CDP anulado.
Así mismo se procedió a la expedición de 157 Registros Presupuestales con el siguiente estado al cierre del mes: 148 RP con obligación, 5 RP generados, y 4 RP anulados.
Reporte de Operaciones Presupuestales a Marzo 31 de 2014
Fuente  Reporte SIIF.
Durante el referido mes se procedió a la expedición de 34 CDP con el siguiente estado al cierre del mes: 31 CDP comprometidos, 2 CDP generados, 1 CDP anulado.
Así mismo se procedió a la expedición de 173 Registros Presupuestales con el siguiente estado al cierre del mes: 143 RP con obligación, 24 RP generados, y 6 RP anulados.
SEGUNDO TRIM
"Reporte de Operaciones Presupuestales a 30 de abril de 2014
Durante el referido mes se procedió a la expedición de 16 CDP con el siguiente estado al cierre del mes: 15 CDP comprometidos, 1 CDP generados, y 0 CDP anulados.
Así mismo se procedió a la expedición de 186 Registros Presupuestales con el siguiente estado al cierre del mes: 384 RP con obligación, 2 RP generados, y 0 RP anulados. 
Fuente Reporte SIIF. - Jairo Ramírez
Reporte de Operaciones Presupuestales a 31 de mayo de 2014
Durante el referido mes se procedió a la expedición de 20 CDP con el siguiente estado al cierre del mes: 13 CDP comprometidos, 6 CDP generados, 1 CDP anulado.
Así mismo se procedió a la expedición de 205 Registros Presupuestales con el siguiente estado al cierre del mes: 199 RP con obligación, 5 RP generados, y 1 RP anulados.
Fuente Reporte SIIF. - Jairo Ramirez
Reporte de Operaciones Presupuestales a 30 de Junio de 2014
Durante el referido mes se procedió a la expedición de 20 CDP con el siguiente estado al cierre del mes: 11 CDP comprometidos, 6 CDP generados, 3 CDP anulado.
Así mismo se procedió a la expedición de 174 Registros Presupuestales con el siguiente estado al cierre del mes: 146 RP con obligación, 20 RP generados, y 8 RP anulados.
Fuente Reporte SIIF. - Jairo Ramírez."
TERCER TRIMESTRE: "Reporte de Operaciones Presupuestales a 31 de julio de 2014
Durante el referido mes se procedió a la expedición de 88 CDP de gasto con el siguiente estado al cierre del mes: 73 CDP comprometidos, 7 CDP generados, y 8 CDP anulados.
Así mismo se procedió a la expedición de 222 Registros Presupuestales con el siguiente estado al cierre del mes: 203 RP con obligación, 14 RP generados y 5 RP anulados. 
Fuente Reporte SIIF. – Luis Felipe Bateman
Reporte de Operaciones Presupuestales a 31 de agosto de 2014.
Durante el referido mes se procedió a la expedición de 221 CDP (219 CDP de gasto y dos de modificación). .con el siguiente estado al cierre del mes:  202 CDP comprometidos, 9 CDP generados, 9 CDP anulado y 1 aprobado
Así mismo se procedió a la expedición de 257 Registros Presupuestales con el siguiente estado al cierre del mes: 191 RP con obligación, 63 RP generados y 3 RP anulados.
Fuente Reporte SIIF. - Luis Felipe Bateman
Reporte de Operaciones Presupuestales a 30 de septiembre de 2014
Durante el referido mes se procedió a la expedición de 57 CDP (2 CDP de modificación y 55 CDP de Gasto) con el siguiente estado al cierre del mes;  11 CDP comprometidos, 6 CDP generados, 3 CDP anulado.
Así mismo se procedió a la expedición de 273 Registros Presupuestales con el siguiente estado al cierre del mes: 150 RP con obligación, 120 RP generados y 3 RP anulados.
Fuente Reporte SIIF. - Luis Felipe Bateman.
"
</v>
      </c>
      <c r="W165" s="498" t="s">
        <v>29</v>
      </c>
      <c r="X165" s="194" t="s">
        <v>30</v>
      </c>
      <c r="Y165" s="197" t="s">
        <v>31</v>
      </c>
      <c r="Z165" s="197" t="s">
        <v>32</v>
      </c>
      <c r="AA165" s="275" t="s">
        <v>33</v>
      </c>
      <c r="AB165" s="197" t="s">
        <v>18</v>
      </c>
    </row>
    <row r="166" spans="1:28" ht="15.75" thickBot="1">
      <c r="A166" s="512"/>
      <c r="B166" s="514" t="s">
        <v>19</v>
      </c>
      <c r="C166" s="514"/>
      <c r="D166" s="515"/>
      <c r="E166" s="516" t="s">
        <v>20</v>
      </c>
      <c r="F166" s="515"/>
      <c r="G166" s="516" t="s">
        <v>21</v>
      </c>
      <c r="H166" s="515"/>
      <c r="I166" s="516" t="s">
        <v>22</v>
      </c>
      <c r="J166" s="514"/>
      <c r="K166" s="495" t="s">
        <v>258</v>
      </c>
      <c r="L166" s="512"/>
      <c r="M166" s="498"/>
      <c r="N166" s="498" t="s">
        <v>262</v>
      </c>
      <c r="O166" s="497">
        <v>0.2</v>
      </c>
      <c r="P166" s="497">
        <v>0.3</v>
      </c>
      <c r="Q166" s="497">
        <v>0.3</v>
      </c>
      <c r="R166" s="497">
        <v>0.2</v>
      </c>
      <c r="S166" s="497">
        <v>0.1</v>
      </c>
      <c r="T166" s="474" t="s">
        <v>263</v>
      </c>
      <c r="U166" s="498" t="s">
        <v>28</v>
      </c>
      <c r="V166" s="513"/>
      <c r="W166" s="498"/>
      <c r="X166" s="484">
        <f>+[1]G.APOYO!X90</f>
        <v>2.0000000000000004E-2</v>
      </c>
      <c r="Y166" s="484">
        <f>+[1]G.APOYO!Y90</f>
        <v>0.03</v>
      </c>
      <c r="Z166" s="484">
        <f>+[1]G.APOYO!Z90</f>
        <v>0.03</v>
      </c>
      <c r="AA166" s="484">
        <f>+[1]G.APOYO!AA90</f>
        <v>0</v>
      </c>
      <c r="AB166" s="503">
        <f>+AA166+Z166+Y166+X166</f>
        <v>0.08</v>
      </c>
    </row>
    <row r="167" spans="1:28" ht="15.75" thickBot="1">
      <c r="A167" s="512"/>
      <c r="B167" s="505" t="s">
        <v>141</v>
      </c>
      <c r="C167" s="505"/>
      <c r="D167" s="506"/>
      <c r="E167" s="509" t="s">
        <v>264</v>
      </c>
      <c r="F167" s="506"/>
      <c r="G167" s="511">
        <v>1</v>
      </c>
      <c r="H167" s="506"/>
      <c r="I167" s="509"/>
      <c r="J167" s="505"/>
      <c r="K167" s="512"/>
      <c r="L167" s="512"/>
      <c r="M167" s="498"/>
      <c r="N167" s="498"/>
      <c r="O167" s="498"/>
      <c r="P167" s="498"/>
      <c r="Q167" s="498"/>
      <c r="R167" s="498"/>
      <c r="S167" s="498"/>
      <c r="T167" s="474"/>
      <c r="U167" s="498"/>
      <c r="V167" s="500"/>
      <c r="W167" s="498"/>
      <c r="X167" s="484"/>
      <c r="Y167" s="484"/>
      <c r="Z167" s="484"/>
      <c r="AA167" s="484"/>
      <c r="AB167" s="474"/>
    </row>
    <row r="168" spans="1:28" ht="15.75" thickBot="1">
      <c r="A168" s="512"/>
      <c r="B168" s="507"/>
      <c r="C168" s="507"/>
      <c r="D168" s="508"/>
      <c r="E168" s="510"/>
      <c r="F168" s="508"/>
      <c r="G168" s="510"/>
      <c r="H168" s="508"/>
      <c r="I168" s="510"/>
      <c r="J168" s="507"/>
      <c r="K168" s="512"/>
      <c r="L168" s="512"/>
      <c r="M168" s="502" t="s">
        <v>265</v>
      </c>
      <c r="N168" s="498" t="s">
        <v>266</v>
      </c>
      <c r="O168" s="497">
        <v>0.25</v>
      </c>
      <c r="P168" s="497">
        <v>0.25</v>
      </c>
      <c r="Q168" s="497">
        <v>0.25</v>
      </c>
      <c r="R168" s="497">
        <v>0.25</v>
      </c>
      <c r="S168" s="497">
        <v>0.1</v>
      </c>
      <c r="T168" s="474"/>
      <c r="U168" s="498" t="s">
        <v>28</v>
      </c>
      <c r="V168" s="499" t="str">
        <f>+[1]G.APOYO!V91</f>
        <v xml:space="preserve">PRIMER TRIMESTRE: Informe de Ejecucion presupuestal a enero 31 de 2014 remitido mediante memorando N° 201454000009373 del 05 de febrero de 2014
Informe de Ejecucion presupuestal a febrero 28 de 2014 remitido mediante memorando N° 201454000017783 del 03 demarzo de 2014
Informe de Ejecucion presupuestal a marzo 31 de 2014 remitido mediante memorando N° 201454000029243 del 04 de abril de 2014
SEGUNDO TRIMESTRE: 
Informe de Ejecución presupuestal a 30 de abril de 2014 remitido mediante memorando N° 20145400036773 del 05 de mayo de 2014.
Informe de Ejecución presupuestal a 31 de mayo de 2014 remitido mediante memorando N° 20145400050713 del 11 de junio de 2014
Informe de Ejecución presupuestal a 30 de Junio de 2014 remitido mediante memorando N° 20145400057513 del 07 de julio de 2014.
TERCER TRIMESTRE: "Informe de Ejecución presupuestal a 31 de julio de 2014 remitido mediante memorando N° 20145400067383 del 04 de agosto  de 2014.
Informe de Ejecución presupuestal a 29 de agosto de 2014 remitido a Secretaria General mediante comunicación electrónica fechada el 29 de agosto de 2014 06:08 p.m.
Informe de Ejecución presupuestal a 30 de septiembre de 2014 remitido mediante memorando N° 20145400086463  del 06  de septiembre de 2014".
</v>
      </c>
      <c r="W168" s="498" t="s">
        <v>29</v>
      </c>
      <c r="X168" s="483">
        <f>+[1]G.APOYO!X91</f>
        <v>2.5000000000000001E-2</v>
      </c>
      <c r="Y168" s="483">
        <f>+[1]G.APOYO!Y91</f>
        <v>2.5000000000000001E-2</v>
      </c>
      <c r="Z168" s="484">
        <f>+[1]G.APOYO!Z91</f>
        <v>2.5000000000000001E-2</v>
      </c>
      <c r="AA168" s="484">
        <f>+[1]G.APOYO!AA91</f>
        <v>0</v>
      </c>
      <c r="AB168" s="503">
        <f>+AA168+Z168+Y168+X168</f>
        <v>7.5000000000000011E-2</v>
      </c>
    </row>
    <row r="169" spans="1:28" ht="15.75" thickBot="1">
      <c r="A169" s="512"/>
      <c r="B169" s="200"/>
      <c r="C169" s="200"/>
      <c r="D169" s="200"/>
      <c r="E169" s="200"/>
      <c r="F169" s="200"/>
      <c r="G169" s="200"/>
      <c r="H169" s="200"/>
      <c r="I169" s="200"/>
      <c r="J169" s="201"/>
      <c r="K169" s="512"/>
      <c r="L169" s="496"/>
      <c r="M169" s="502"/>
      <c r="N169" s="498"/>
      <c r="O169" s="498"/>
      <c r="P169" s="498"/>
      <c r="Q169" s="498"/>
      <c r="R169" s="498"/>
      <c r="S169" s="498"/>
      <c r="T169" s="474"/>
      <c r="U169" s="498"/>
      <c r="V169" s="500"/>
      <c r="W169" s="498"/>
      <c r="X169" s="483"/>
      <c r="Y169" s="483"/>
      <c r="Z169" s="484"/>
      <c r="AA169" s="484"/>
      <c r="AB169" s="474"/>
    </row>
    <row r="170" spans="1:28" ht="15.75" thickBot="1">
      <c r="A170" s="512"/>
      <c r="B170" s="200"/>
      <c r="C170" s="200"/>
      <c r="D170" s="200"/>
      <c r="E170" s="200"/>
      <c r="F170" s="200"/>
      <c r="G170" s="200"/>
      <c r="H170" s="200"/>
      <c r="I170" s="200"/>
      <c r="J170" s="201"/>
      <c r="K170" s="512"/>
      <c r="L170" s="470" t="s">
        <v>267</v>
      </c>
      <c r="M170" s="502" t="s">
        <v>268</v>
      </c>
      <c r="N170" s="498" t="s">
        <v>269</v>
      </c>
      <c r="O170" s="497">
        <v>0.25</v>
      </c>
      <c r="P170" s="497">
        <v>0.25</v>
      </c>
      <c r="Q170" s="497">
        <v>0.25</v>
      </c>
      <c r="R170" s="497">
        <v>0.25</v>
      </c>
      <c r="S170" s="497">
        <v>0.15</v>
      </c>
      <c r="T170" s="474" t="s">
        <v>263</v>
      </c>
      <c r="U170" s="498" t="s">
        <v>28</v>
      </c>
      <c r="V170" s="499" t="str">
        <f>+[1]G.APOYO!V93</f>
        <v xml:space="preserve">PRIMER TRIMESTRE:
Reporte de  Formato Unico de Distribucion de PAC para la vigencia de 2014. Remision de informacion al Grupo de Cupo PAC Ministerio de Hacienda y Credito Publico.
Reporte de saldos de  PAC  detallados a enero de 2014. Fuente  Reporte SIIF.
Reporte de saldos de  PAC  detallados a febrero de 2014. Fuente  Reporte SIIF.
Reporte de saldos de  PAC detallados a marzo de 2014. Fuente  Reporte SIIF.
SEGUNDO TRIMESTRE:
"Solicitud PAC mes de abril de 2014. Remisión de información al Grupo de Cupo PAC Ministerio de Hacienda y Crédito Público.
Reporte de saldos de PAC  detallados a 30 de abril de 2014. 
Fuente  Reporte SIIF. - Edelmira Franco
Solicitud PAC mes de mayo de 2014, reporte solicitudes de modificaciones de PAC a 05 de mayo de 2014. Remisión de información al Grupo de Cupo PAC Ministerio de Hacienda y Crédito Público.
Reporte de saldos de PAC  detallados a 31 de mayo de 2014. 
Fuente Reporte SIIF -Edelmira Franco
Solicitud PAC mes de junio de 2014, remisión de información al Grupo de Cupo PAC Ministerio de Hacienda y Crédito Público.
Reporte de saldos de PAC detallados a junio 30 de 2014.
Fuente  Reporte SIIF.  -Edelmira Franco"
TERCER TRIMESTRE: Solicitud PAC mes de julio de 2014. Remisión de información al Grupo de Cupo PAC Ministerio de Hacienda y Crédito Público.
Reporte de saldos de PAC detallados a 31 de julio de  2014. 
Fuente  Reporte SIIF. - 
Solicitud PAC mes de agosto de 2014, Remisión de información al Grupo de Cupo PAC Ministerio de Hacienda y Crédito Público.
Reporte de saldos de PAC detallados a 31 de agosto de 2014. 
Fuente Reporte SIIF -
Solicitud PAC mes de septiembre de 2014, remisión de información al Grupo de Cupo PAC Ministerio de Hacienda y Crédito Público.
Reporte de saldos de PAC detallados a septiembre 30 de 2014.
Fuente  Reporte SIIF.  </v>
      </c>
      <c r="W170" s="498" t="s">
        <v>29</v>
      </c>
      <c r="X170" s="483">
        <f>+[1]G.APOYO!X93</f>
        <v>3.7499999999999999E-2</v>
      </c>
      <c r="Y170" s="483">
        <f>+[1]G.APOYO!Y93</f>
        <v>3.7499999999999999E-2</v>
      </c>
      <c r="Z170" s="501">
        <f>+[1]G.APOYO!Z93</f>
        <v>3.7499999999999999E-2</v>
      </c>
      <c r="AA170" s="501">
        <f>+[1]G.APOYO!AA93</f>
        <v>0</v>
      </c>
      <c r="AB170" s="485">
        <f>+AA170+Z170+Y170+X170</f>
        <v>0.11249999999999999</v>
      </c>
    </row>
    <row r="171" spans="1:28" ht="15.75" thickBot="1">
      <c r="A171" s="512"/>
      <c r="B171" s="492" t="s">
        <v>59</v>
      </c>
      <c r="C171" s="492"/>
      <c r="D171" s="492"/>
      <c r="E171" s="492"/>
      <c r="F171" s="492"/>
      <c r="G171" s="492"/>
      <c r="H171" s="492"/>
      <c r="I171" s="492"/>
      <c r="J171" s="492"/>
      <c r="K171" s="512"/>
      <c r="L171" s="504"/>
      <c r="M171" s="502"/>
      <c r="N171" s="498"/>
      <c r="O171" s="498"/>
      <c r="P171" s="498"/>
      <c r="Q171" s="498"/>
      <c r="R171" s="498"/>
      <c r="S171" s="498"/>
      <c r="T171" s="474"/>
      <c r="U171" s="498"/>
      <c r="V171" s="500"/>
      <c r="W171" s="498"/>
      <c r="X171" s="483"/>
      <c r="Y171" s="483"/>
      <c r="Z171" s="501"/>
      <c r="AA171" s="501"/>
      <c r="AB171" s="485"/>
    </row>
    <row r="172" spans="1:28" ht="15.75" thickBot="1">
      <c r="A172" s="512"/>
      <c r="B172" s="494"/>
      <c r="C172" s="494"/>
      <c r="D172" s="494"/>
      <c r="E172" s="494"/>
      <c r="F172" s="494"/>
      <c r="G172" s="494"/>
      <c r="H172" s="494"/>
      <c r="I172" s="494"/>
      <c r="J172" s="494"/>
      <c r="K172" s="512"/>
      <c r="L172" s="471"/>
      <c r="M172" s="502" t="s">
        <v>270</v>
      </c>
      <c r="N172" s="498" t="s">
        <v>271</v>
      </c>
      <c r="O172" s="497">
        <v>0.25</v>
      </c>
      <c r="P172" s="497">
        <v>0.25</v>
      </c>
      <c r="Q172" s="497">
        <v>0.25</v>
      </c>
      <c r="R172" s="497">
        <v>0.25</v>
      </c>
      <c r="S172" s="497">
        <v>0.15</v>
      </c>
      <c r="T172" s="474"/>
      <c r="U172" s="498" t="s">
        <v>28</v>
      </c>
      <c r="V172" s="499" t="str">
        <f>+[1]G.APOYO!V95</f>
        <v xml:space="preserve">PRIMER TRIMESTRE:
Reporte de saldos cupo PAC saldos detallado a enero de 2014. Fuente  Reporte SIIF.
Reporte de saldos cupo PAC saldos detallado a febrero de 2014. Fuente  Reporte SIIF.
Reporte de saldos cupo PAC saldos detallado a marzo de 2014. Fuente  Reporte SIIF.
SEGUNDO TRIMESTRE:
"Reporte de saldos cupo PAC saldos detallado a 30 de abril de 2014.
Fuente Reporte SIIF. -Edelmira Franco
Reporte de saldos cupo PAC saldos detallado a 31 de mayo de 2014.
Fuente Reporte SIIF. -Edelmira Franco
Reporte de saldos cupo PAC  saldos detallado a junio 30 de 2014.
Fuente Reporte SIIF.  -Edelmira Franco"
TERCER TRIMESTRE: Reporte de saldos cupo PAC saldos detallado a 31 de julio de 2014.
Fuente Reporte SIIF. 
Reporte de saldos cupo PAC saldos detallado a 31 de agosto de 2014.
Fuente Reporte SIIF. 
Reporte de saldos cupo PAC saldos detallado a septiembre  30 de 2014.
Fuente Reporte SIIF.
</v>
      </c>
      <c r="W172" s="498" t="s">
        <v>29</v>
      </c>
      <c r="X172" s="483">
        <f>+[1]G.APOYO!X95</f>
        <v>3.7499999999999999E-2</v>
      </c>
      <c r="Y172" s="483">
        <f>+[1]G.APOYO!Y95</f>
        <v>3.7499999999999999E-2</v>
      </c>
      <c r="Z172" s="484">
        <f>+[1]G.APOYO!Z95</f>
        <v>3.7499999999999999E-2</v>
      </c>
      <c r="AA172" s="484">
        <f>+[1]G.APOYO!AA95</f>
        <v>0</v>
      </c>
      <c r="AB172" s="485">
        <f>+AA172+Z172+Y172+X172</f>
        <v>0.11249999999999999</v>
      </c>
    </row>
    <row r="173" spans="1:28" ht="15.75" thickBot="1">
      <c r="A173" s="512"/>
      <c r="B173" s="486" t="s">
        <v>62</v>
      </c>
      <c r="C173" s="488" t="s">
        <v>63</v>
      </c>
      <c r="D173" s="489"/>
      <c r="E173" s="489"/>
      <c r="F173" s="490"/>
      <c r="G173" s="488" t="s">
        <v>64</v>
      </c>
      <c r="H173" s="490"/>
      <c r="I173" s="491" t="s">
        <v>65</v>
      </c>
      <c r="J173" s="492"/>
      <c r="K173" s="512"/>
      <c r="L173" s="473"/>
      <c r="M173" s="502"/>
      <c r="N173" s="498"/>
      <c r="O173" s="498"/>
      <c r="P173" s="498"/>
      <c r="Q173" s="498"/>
      <c r="R173" s="498"/>
      <c r="S173" s="498"/>
      <c r="T173" s="474"/>
      <c r="U173" s="498"/>
      <c r="V173" s="500"/>
      <c r="W173" s="498"/>
      <c r="X173" s="483"/>
      <c r="Y173" s="483"/>
      <c r="Z173" s="484"/>
      <c r="AA173" s="484"/>
      <c r="AB173" s="485"/>
    </row>
    <row r="174" spans="1:28" ht="135.75" thickBot="1">
      <c r="A174" s="512"/>
      <c r="B174" s="487"/>
      <c r="C174" s="276">
        <v>41729</v>
      </c>
      <c r="D174" s="277">
        <v>41820</v>
      </c>
      <c r="E174" s="277">
        <v>41912</v>
      </c>
      <c r="F174" s="278">
        <v>42004</v>
      </c>
      <c r="G174" s="197" t="s">
        <v>69</v>
      </c>
      <c r="H174" s="211" t="s">
        <v>70</v>
      </c>
      <c r="I174" s="493"/>
      <c r="J174" s="494"/>
      <c r="K174" s="512"/>
      <c r="L174" s="495" t="s">
        <v>272</v>
      </c>
      <c r="M174" s="203" t="s">
        <v>273</v>
      </c>
      <c r="N174" s="279" t="s">
        <v>274</v>
      </c>
      <c r="O174" s="204" t="s">
        <v>38</v>
      </c>
      <c r="P174" s="204" t="s">
        <v>38</v>
      </c>
      <c r="Q174" s="280">
        <v>1</v>
      </c>
      <c r="R174" s="204" t="s">
        <v>38</v>
      </c>
      <c r="S174" s="280">
        <v>0.05</v>
      </c>
      <c r="T174" s="474" t="s">
        <v>124</v>
      </c>
      <c r="U174" s="281">
        <v>41912</v>
      </c>
      <c r="V174" s="282" t="str">
        <f>+[1]G.APOYO!V97</f>
        <v>TERCER TRIMESTRE: mediante correo electrónico el Ing. Javier cabrales envia el Informe de  Entrega final
o Levantamiento de requerimientos, análisis, Diseño del sistema y Casos de Uso.
o Modelo de Datos
o Prototipos del sistema.
o Código Fuente del sistema.
V 2.0
2014-07-21</v>
      </c>
      <c r="W174" s="281">
        <v>41919</v>
      </c>
      <c r="X174" s="205" t="str">
        <f>+[1]G.APOYO!X97</f>
        <v>N/A</v>
      </c>
      <c r="Y174" s="205" t="str">
        <f>+[1]G.APOYO!Y97</f>
        <v>N/A</v>
      </c>
      <c r="Z174" s="205">
        <f>+[1]G.APOYO!Z97</f>
        <v>0.05</v>
      </c>
      <c r="AA174" s="205" t="str">
        <f>+[1]G.APOYO!AA97</f>
        <v>N/A</v>
      </c>
      <c r="AB174" s="199">
        <f>+Z174</f>
        <v>0.05</v>
      </c>
    </row>
    <row r="175" spans="1:28" ht="90.75" thickBot="1">
      <c r="A175" s="512"/>
      <c r="B175" s="283" t="s">
        <v>275</v>
      </c>
      <c r="C175" s="284">
        <v>7750</v>
      </c>
      <c r="D175" s="284" t="s">
        <v>68</v>
      </c>
      <c r="E175" s="284" t="s">
        <v>68</v>
      </c>
      <c r="F175" s="285" t="s">
        <v>68</v>
      </c>
      <c r="G175" s="194" t="s">
        <v>276</v>
      </c>
      <c r="H175" s="194" t="s">
        <v>277</v>
      </c>
      <c r="I175" s="286"/>
      <c r="J175" s="287"/>
      <c r="K175" s="512"/>
      <c r="L175" s="496"/>
      <c r="M175" s="203" t="s">
        <v>278</v>
      </c>
      <c r="N175" s="279" t="s">
        <v>279</v>
      </c>
      <c r="O175" s="204" t="s">
        <v>38</v>
      </c>
      <c r="P175" s="280">
        <v>1</v>
      </c>
      <c r="Q175" s="204" t="s">
        <v>38</v>
      </c>
      <c r="R175" s="204" t="s">
        <v>38</v>
      </c>
      <c r="S175" s="280">
        <v>0.05</v>
      </c>
      <c r="T175" s="474"/>
      <c r="U175" s="288">
        <v>41820</v>
      </c>
      <c r="V175" s="289" t="str">
        <f>+[1]G.APOYO!V98</f>
        <v>SEGUNDO TRIMESTRE:  Mediante correo electrónico de julio 25 de 2014 de la contratista Elena Sosa se recibió el Avance de la actividad “Registro de proyectos nuevos en el DNP”  del Plan de Acción  con corte al II Trimestre de 2014</v>
      </c>
      <c r="W175" s="281">
        <v>41827</v>
      </c>
      <c r="X175" s="205" t="str">
        <f>+[1]G.APOYO!X98</f>
        <v>N/A</v>
      </c>
      <c r="Y175" s="205">
        <f>+[1]G.APOYO!Y98</f>
        <v>0.05</v>
      </c>
      <c r="Z175" s="205" t="str">
        <f>+[1]G.APOYO!Z98</f>
        <v>N/A</v>
      </c>
      <c r="AA175" s="205" t="str">
        <f>+[1]G.APOYO!AA98</f>
        <v>N/A</v>
      </c>
      <c r="AB175" s="199">
        <f>+Y175</f>
        <v>0.05</v>
      </c>
    </row>
    <row r="176" spans="1:28" ht="45.75" thickBot="1">
      <c r="A176" s="512"/>
      <c r="B176" s="202"/>
      <c r="C176" s="202"/>
      <c r="D176" s="202"/>
      <c r="E176" s="202"/>
      <c r="F176" s="200"/>
      <c r="G176" s="200"/>
      <c r="H176" s="200"/>
      <c r="I176" s="200"/>
      <c r="J176" s="200"/>
      <c r="K176" s="512"/>
      <c r="L176" s="470" t="s">
        <v>280</v>
      </c>
      <c r="M176" s="203" t="s">
        <v>281</v>
      </c>
      <c r="N176" s="279" t="s">
        <v>282</v>
      </c>
      <c r="O176" s="280">
        <v>1</v>
      </c>
      <c r="P176" s="204" t="s">
        <v>38</v>
      </c>
      <c r="Q176" s="204" t="s">
        <v>38</v>
      </c>
      <c r="R176" s="204" t="s">
        <v>38</v>
      </c>
      <c r="S176" s="280">
        <v>0.1</v>
      </c>
      <c r="T176" s="474" t="s">
        <v>124</v>
      </c>
      <c r="U176" s="281">
        <v>41729</v>
      </c>
      <c r="V176" s="282" t="str">
        <f>+[1]G.APOYO!V99</f>
        <v>Mediante correo eletrónico, la Asesora Anny Sampayo remitio el Cuadro de Necesidades para la vigencia 2014</v>
      </c>
      <c r="W176" s="281">
        <v>41736</v>
      </c>
      <c r="X176" s="290">
        <f>+[1]G.APOYO!X99</f>
        <v>0.1</v>
      </c>
      <c r="Y176" s="290" t="str">
        <f>+[1]G.APOYO!Y99</f>
        <v>N/A</v>
      </c>
      <c r="Z176" s="290" t="str">
        <f>+[1]G.APOYO!Z99</f>
        <v>N/A</v>
      </c>
      <c r="AA176" s="290" t="str">
        <f>+[1]G.APOYO!AA99</f>
        <v>N/A</v>
      </c>
      <c r="AB176" s="199">
        <f>+X176</f>
        <v>0.1</v>
      </c>
    </row>
    <row r="177" spans="1:28" ht="79.5" thickBot="1">
      <c r="A177" s="512"/>
      <c r="B177" s="200"/>
      <c r="C177" s="200"/>
      <c r="D177" s="200"/>
      <c r="E177" s="200"/>
      <c r="F177" s="200"/>
      <c r="G177" s="200"/>
      <c r="H177" s="200"/>
      <c r="I177" s="200"/>
      <c r="J177" s="200"/>
      <c r="K177" s="512"/>
      <c r="L177" s="471"/>
      <c r="M177" s="282" t="s">
        <v>283</v>
      </c>
      <c r="N177" s="279" t="s">
        <v>284</v>
      </c>
      <c r="O177" s="280">
        <v>1</v>
      </c>
      <c r="P177" s="204" t="s">
        <v>38</v>
      </c>
      <c r="Q177" s="204" t="s">
        <v>38</v>
      </c>
      <c r="R177" s="204" t="s">
        <v>38</v>
      </c>
      <c r="S177" s="280">
        <v>0.1</v>
      </c>
      <c r="T177" s="474"/>
      <c r="U177" s="281">
        <v>41729</v>
      </c>
      <c r="V177" s="203" t="str">
        <f>+[1]G.APOYO!V100</f>
        <v>Mediante correo electrónico, la Asesora Anny Sampayo manifesto que el plan de compras se envió a publicar y que el envío definitivo lo hace Secretaria General. La evidencia es el publicado en la pág. web.</v>
      </c>
      <c r="W177" s="281">
        <v>41736</v>
      </c>
      <c r="X177" s="290">
        <f>+[1]G.APOYO!X100</f>
        <v>0.1</v>
      </c>
      <c r="Y177" s="290" t="str">
        <f>+[1]G.APOYO!Y100</f>
        <v>N/A</v>
      </c>
      <c r="Z177" s="290" t="str">
        <f>+[1]G.APOYO!Z100</f>
        <v>N/A</v>
      </c>
      <c r="AA177" s="290" t="str">
        <f>+[1]G.APOYO!AA100</f>
        <v>N/A</v>
      </c>
      <c r="AB177" s="199">
        <f>+X177</f>
        <v>0.1</v>
      </c>
    </row>
    <row r="178" spans="1:28" ht="113.25" thickBot="1">
      <c r="A178" s="512"/>
      <c r="B178" s="200"/>
      <c r="C178" s="200"/>
      <c r="D178" s="200"/>
      <c r="E178" s="200"/>
      <c r="F178" s="200"/>
      <c r="G178" s="200"/>
      <c r="H178" s="200"/>
      <c r="I178" s="200"/>
      <c r="J178" s="200"/>
      <c r="K178" s="512"/>
      <c r="L178" s="472"/>
      <c r="M178" s="282" t="s">
        <v>285</v>
      </c>
      <c r="N178" s="279" t="s">
        <v>286</v>
      </c>
      <c r="O178" s="280">
        <v>0.25</v>
      </c>
      <c r="P178" s="280">
        <v>0.25</v>
      </c>
      <c r="Q178" s="280">
        <v>0.25</v>
      </c>
      <c r="R178" s="280">
        <v>0.25</v>
      </c>
      <c r="S178" s="280">
        <v>0.1</v>
      </c>
      <c r="T178" s="474"/>
      <c r="U178" s="279" t="s">
        <v>28</v>
      </c>
      <c r="V178" s="291" t="str">
        <f>+[1]G.APOYO!V101</f>
        <v>Mediante correo electrónico de mayo 12 de 2014, la Asesora Anny Sampayo manifesto que el seguimiento al plan de compras se está haciendo.
TERCER TRIMESTRE: Mediante correo electrónico de octubre 29 de 2014, la Asesora d Planeación Anny Sampayo remitió copia de los 3 informes trimestrales.</v>
      </c>
      <c r="W178" s="279" t="s">
        <v>29</v>
      </c>
      <c r="X178" s="290">
        <f>+[1]G.APOYO!X101</f>
        <v>0</v>
      </c>
      <c r="Y178" s="290">
        <f>+[1]G.APOYO!Y101</f>
        <v>0</v>
      </c>
      <c r="Z178" s="290">
        <v>0</v>
      </c>
      <c r="AA178" s="290">
        <v>0</v>
      </c>
      <c r="AB178" s="199">
        <f>+AA178+X178</f>
        <v>0</v>
      </c>
    </row>
    <row r="179" spans="1:28" ht="23.25" thickBot="1">
      <c r="A179" s="512"/>
      <c r="B179" s="200"/>
      <c r="C179" s="200"/>
      <c r="D179" s="200"/>
      <c r="E179" s="200"/>
      <c r="F179" s="200"/>
      <c r="G179" s="200"/>
      <c r="H179" s="200"/>
      <c r="I179" s="200"/>
      <c r="J179" s="200"/>
      <c r="K179" s="512"/>
      <c r="L179" s="473"/>
      <c r="M179" s="282" t="s">
        <v>287</v>
      </c>
      <c r="N179" s="279" t="s">
        <v>288</v>
      </c>
      <c r="O179" s="204" t="s">
        <v>38</v>
      </c>
      <c r="P179" s="280">
        <v>0.5</v>
      </c>
      <c r="Q179" s="280">
        <v>0.5</v>
      </c>
      <c r="R179" s="204" t="s">
        <v>38</v>
      </c>
      <c r="S179" s="280">
        <v>0.1</v>
      </c>
      <c r="T179" s="474"/>
      <c r="U179" s="279" t="s">
        <v>125</v>
      </c>
      <c r="V179" s="292" t="str">
        <f>+[1]G.APOYO!V102</f>
        <v>TERCER TRIMESTRE: Mediante correo electrónico de octubre 29 de 2014, la Asesora d Planeación Anny Sampayo remitió copia de los 3 informes trimestrales.</v>
      </c>
      <c r="W179" s="279" t="s">
        <v>126</v>
      </c>
      <c r="X179" s="290" t="str">
        <f>+[1]G.APOYO!X102</f>
        <v>N/A</v>
      </c>
      <c r="Y179" s="290">
        <f>+[1]G.APOYO!Y102</f>
        <v>0</v>
      </c>
      <c r="Z179" s="290">
        <f>+[1]G.APOYO!Z102</f>
        <v>0.05</v>
      </c>
      <c r="AA179" s="290" t="str">
        <f>+[1]G.APOYO!AA102</f>
        <v>N/A</v>
      </c>
      <c r="AB179" s="199">
        <f>+Y179+Z179</f>
        <v>0.05</v>
      </c>
    </row>
    <row r="180" spans="1:28" ht="15.75" thickBot="1">
      <c r="A180" s="496"/>
      <c r="B180" s="475" t="s">
        <v>77</v>
      </c>
      <c r="C180" s="475"/>
      <c r="D180" s="475"/>
      <c r="E180" s="476"/>
      <c r="F180" s="477" t="s">
        <v>289</v>
      </c>
      <c r="G180" s="478"/>
      <c r="H180" s="478"/>
      <c r="I180" s="478"/>
      <c r="J180" s="478"/>
      <c r="K180" s="496"/>
      <c r="L180" s="479" t="s">
        <v>79</v>
      </c>
      <c r="M180" s="480"/>
      <c r="N180" s="480"/>
      <c r="O180" s="480"/>
      <c r="P180" s="480"/>
      <c r="Q180" s="480"/>
      <c r="R180" s="481"/>
      <c r="S180" s="293">
        <f>SUM(S166:S179)</f>
        <v>1</v>
      </c>
      <c r="T180" s="294"/>
      <c r="U180" s="221"/>
      <c r="V180" s="221"/>
      <c r="W180" s="295"/>
      <c r="X180" s="222">
        <f>SUM(X166:X179)</f>
        <v>0.32</v>
      </c>
      <c r="Y180" s="222">
        <f t="shared" ref="Y180:AA180" si="9">SUM(Y166:Y179)</f>
        <v>0.18</v>
      </c>
      <c r="Z180" s="222">
        <f t="shared" si="9"/>
        <v>0.22999999999999998</v>
      </c>
      <c r="AA180" s="222">
        <f t="shared" si="9"/>
        <v>0</v>
      </c>
      <c r="AB180" s="222">
        <f>+X180+Y180+Z180+AA180</f>
        <v>0.73</v>
      </c>
    </row>
    <row r="182" spans="1:28">
      <c r="A182" s="457" t="s">
        <v>290</v>
      </c>
      <c r="B182" s="482"/>
      <c r="C182" s="482"/>
      <c r="D182" s="482"/>
      <c r="E182" s="482"/>
      <c r="F182" s="482"/>
      <c r="G182" s="482"/>
      <c r="H182" s="482"/>
      <c r="I182" s="482"/>
      <c r="J182" s="482"/>
      <c r="K182" s="482"/>
      <c r="L182" s="482"/>
      <c r="M182" s="482"/>
      <c r="N182" s="482"/>
      <c r="O182" s="482"/>
      <c r="P182" s="482"/>
      <c r="Q182" s="482"/>
      <c r="R182" s="482"/>
      <c r="S182" s="482"/>
      <c r="T182" s="482"/>
      <c r="U182" s="482"/>
      <c r="V182" s="482"/>
      <c r="W182" s="482"/>
      <c r="X182" s="482"/>
      <c r="Y182" s="482"/>
      <c r="Z182" s="482"/>
      <c r="AA182" s="482"/>
      <c r="AB182" s="482"/>
    </row>
    <row r="183" spans="1:28" ht="15.75" thickBot="1"/>
    <row r="184" spans="1:28" s="5" customFormat="1" ht="12" thickBot="1">
      <c r="A184" s="424" t="s">
        <v>291</v>
      </c>
      <c r="B184" s="438" t="s">
        <v>6</v>
      </c>
      <c r="C184" s="438"/>
      <c r="D184" s="438"/>
      <c r="E184" s="438"/>
      <c r="F184" s="438"/>
      <c r="G184" s="438"/>
      <c r="H184" s="438"/>
      <c r="I184" s="438"/>
      <c r="J184" s="402"/>
      <c r="K184" s="424" t="s">
        <v>7</v>
      </c>
      <c r="L184" s="424" t="s">
        <v>8</v>
      </c>
      <c r="M184" s="440" t="s">
        <v>9</v>
      </c>
      <c r="N184" s="440" t="s">
        <v>10</v>
      </c>
      <c r="O184" s="442" t="s">
        <v>81</v>
      </c>
      <c r="P184" s="443"/>
      <c r="Q184" s="443"/>
      <c r="R184" s="444"/>
      <c r="S184" s="429" t="s">
        <v>12</v>
      </c>
      <c r="T184" s="429" t="s">
        <v>13</v>
      </c>
      <c r="U184" s="467" t="s">
        <v>14</v>
      </c>
      <c r="V184" s="429" t="s">
        <v>15</v>
      </c>
      <c r="W184" s="467" t="s">
        <v>16</v>
      </c>
      <c r="X184" s="431" t="s">
        <v>259</v>
      </c>
      <c r="Y184" s="431"/>
      <c r="Z184" s="431"/>
      <c r="AA184" s="431"/>
      <c r="AB184" s="431"/>
    </row>
    <row r="185" spans="1:28" s="5" customFormat="1" ht="12" thickBot="1">
      <c r="A185" s="436"/>
      <c r="B185" s="439"/>
      <c r="C185" s="439"/>
      <c r="D185" s="439"/>
      <c r="E185" s="439"/>
      <c r="F185" s="439"/>
      <c r="G185" s="439"/>
      <c r="H185" s="439"/>
      <c r="I185" s="439"/>
      <c r="J185" s="403"/>
      <c r="K185" s="436"/>
      <c r="L185" s="436"/>
      <c r="M185" s="441"/>
      <c r="N185" s="469"/>
      <c r="O185" s="152">
        <v>41729</v>
      </c>
      <c r="P185" s="152">
        <v>41820</v>
      </c>
      <c r="Q185" s="152">
        <v>41912</v>
      </c>
      <c r="R185" s="152">
        <v>42004</v>
      </c>
      <c r="S185" s="430"/>
      <c r="T185" s="430"/>
      <c r="U185" s="468"/>
      <c r="V185" s="430"/>
      <c r="W185" s="468"/>
      <c r="X185" s="431"/>
      <c r="Y185" s="431"/>
      <c r="Z185" s="431"/>
      <c r="AA185" s="431"/>
      <c r="AB185" s="431"/>
    </row>
    <row r="186" spans="1:28" s="5" customFormat="1" ht="12" thickBot="1">
      <c r="A186" s="436"/>
      <c r="B186" s="259"/>
      <c r="C186" s="259"/>
      <c r="D186" s="259"/>
      <c r="E186" s="259"/>
      <c r="F186" s="259"/>
      <c r="G186" s="259"/>
      <c r="H186" s="259"/>
      <c r="I186" s="259"/>
      <c r="J186" s="259"/>
      <c r="K186" s="296"/>
      <c r="L186" s="297"/>
      <c r="M186" s="298"/>
      <c r="N186" s="410" t="s">
        <v>292</v>
      </c>
      <c r="O186" s="458">
        <v>0.25</v>
      </c>
      <c r="P186" s="458">
        <v>0.25</v>
      </c>
      <c r="Q186" s="458">
        <v>0.25</v>
      </c>
      <c r="R186" s="458">
        <v>0.25</v>
      </c>
      <c r="S186" s="460">
        <v>0.02</v>
      </c>
      <c r="T186" s="462" t="s">
        <v>293</v>
      </c>
      <c r="U186" s="455" t="s">
        <v>28</v>
      </c>
      <c r="V186" s="465" t="str">
        <f>+[1]G.TRANSVERSAL!V10</f>
        <v xml:space="preserve">Primer Trimestre: se recibieron tres solicitudes de  acompañamientos, las cuales fueron priorizados y ejecutados:
1. Acompañamiento solicitado el día 28 de febrero por la Oficina Asesora Jurídica a Títulos Judiciales en custodia de la Entidad (Grupo Persuasivo y Jurisdicción Coactiva). Informe de arqueo entregado el 05 de marzo mediante radicado 20142000019703.
2. Arqueo de caja menor de servicios generales el día 11 de marzo, informe entregado el 17 de marzo a través del radicado 20142000022993.
3. Informe de seguimiento al aplicativo Sigep (subsistemas organización institucional y recursos humanos), entregado por correo electrónico del 12 de marzo al Coordinador del Grupo de Talento Humano.
Segundo Trimestre: 
1.Informe de seguimiento al procedimiento de Inspección Documental y/o In Situ, V2 del proceso Vigilancia e Inspección de la Superintendencia Delegada de Tránsito y Transporte Terrestre Automotor, para verificar su aplicación en los operativos de presencia institucional en el terminal de transporte de la ciudad de Popayán. Informe remitido por correo electrónico al Delegado encargado el 19 de mayo de 2014 y de forma física el día 22.
2. Informe de seguimiento y acompañamiento a la verificación física de títulos judiciales en custodia del Grupo de Cobro Persuasivo y Jurisdicción Coactiva. Informe remitido con radicado a la Jefe de la Oficina Asesora Jurídica 20142000035203 del 29 de abril de 2014.
Tercer  Trimestre: 
1. Acompañamiento del Equipo Operativo del Sistema Integrado de Gestión Institucional en los lineamientos metodológicos definidos por el DAFP para la actualización del MECI 2014. Presentación del 10 de septiembre de 2014. 
2. Seguimiento a través del memorando 20142000080483 del 18 de septiembre de 2014 a la actualización de procesos judiciales por parte de la Oficina Asesora Jurídica, de conformidad con las inconsistencias presentadas por la Agencia Nacional de Defensa Jurídica del Estado sobre la situación real de algunos procesos judiciales mediante correo electrónico del 16 de septiembre de 2014.
3. Seguimiento sobre la implementación de las Políticas de Desarrollo Administrativo a través del Formulario Único de Reporte de Avance de la Gestión FURAG (Circular Externa 100-08-2014 expedida por el DAFP), a través de correo electrónico frankguzman@supertransporte el día 23 de septiembre de 2014.
4. Observaciones y sugerencias al proyecto de resolución que refiere al Reglamento del Comité de Conciliación de SPT. Efectuado a través de correo electrónico del 08 de septiembre de 2014 </v>
      </c>
      <c r="W186" s="455" t="s">
        <v>29</v>
      </c>
      <c r="X186" s="153" t="s">
        <v>30</v>
      </c>
      <c r="Y186" s="153" t="s">
        <v>31</v>
      </c>
      <c r="Z186" s="153" t="s">
        <v>32</v>
      </c>
      <c r="AA186" s="153" t="s">
        <v>33</v>
      </c>
      <c r="AB186" s="153" t="s">
        <v>18</v>
      </c>
    </row>
    <row r="187" spans="1:28" s="5" customFormat="1" ht="12" thickBot="1">
      <c r="A187" s="436"/>
      <c r="B187" s="299"/>
      <c r="C187" s="299"/>
      <c r="D187" s="299"/>
      <c r="E187" s="299"/>
      <c r="F187" s="299"/>
      <c r="G187" s="299"/>
      <c r="H187" s="299"/>
      <c r="I187" s="299"/>
      <c r="J187" s="299"/>
      <c r="K187" s="406" t="s">
        <v>294</v>
      </c>
      <c r="L187" s="436" t="s">
        <v>295</v>
      </c>
      <c r="M187" s="436" t="s">
        <v>296</v>
      </c>
      <c r="N187" s="410"/>
      <c r="O187" s="459"/>
      <c r="P187" s="459"/>
      <c r="Q187" s="459"/>
      <c r="R187" s="459"/>
      <c r="S187" s="461"/>
      <c r="T187" s="463"/>
      <c r="U187" s="464"/>
      <c r="V187" s="466"/>
      <c r="W187" s="456"/>
      <c r="X187" s="238">
        <f>+[1]G.TRANSVERSAL!X11</f>
        <v>5.0000000000000001E-3</v>
      </c>
      <c r="Y187" s="238">
        <f>+[1]G.TRANSVERSAL!Y11</f>
        <v>5.0000000000000001E-3</v>
      </c>
      <c r="Z187" s="235">
        <f>+[1]G.TRANSVERSAL!Z11</f>
        <v>5.0000000000000001E-3</v>
      </c>
      <c r="AA187" s="235">
        <f>+[1]G.TRANSVERSAL!AA11</f>
        <v>0</v>
      </c>
      <c r="AB187" s="239">
        <f>+AA187+Z187+Y187+X187</f>
        <v>1.4999999999999999E-2</v>
      </c>
    </row>
    <row r="188" spans="1:28" s="5" customFormat="1" ht="315.75" thickBot="1">
      <c r="A188" s="436"/>
      <c r="B188" s="414" t="s">
        <v>19</v>
      </c>
      <c r="C188" s="414"/>
      <c r="D188" s="415"/>
      <c r="E188" s="413" t="s">
        <v>20</v>
      </c>
      <c r="F188" s="415"/>
      <c r="G188" s="413" t="s">
        <v>21</v>
      </c>
      <c r="H188" s="415"/>
      <c r="I188" s="404" t="s">
        <v>22</v>
      </c>
      <c r="J188" s="383"/>
      <c r="K188" s="457"/>
      <c r="L188" s="436"/>
      <c r="M188" s="436"/>
      <c r="N188" s="234" t="s">
        <v>297</v>
      </c>
      <c r="O188" s="166">
        <v>0.25</v>
      </c>
      <c r="P188" s="166">
        <v>0.25</v>
      </c>
      <c r="Q188" s="166">
        <v>0.25</v>
      </c>
      <c r="R188" s="166">
        <v>0.25</v>
      </c>
      <c r="S188" s="235">
        <v>0.05</v>
      </c>
      <c r="T188" s="165" t="s">
        <v>298</v>
      </c>
      <c r="U188" s="300" t="s">
        <v>28</v>
      </c>
      <c r="V188" s="301" t="str">
        <f>+[1]G.TRANSVERSAL!V12</f>
        <v>Primer Trimestre: Informe de Austeridad y Eficiencia en el Gasto Público, correspondiente al cuarto trimestre de la vigencia 2013, dirigido al señor Superintendente de Puertos y Transporte, mediante comunicación 20142000004343 del 21 enero de 2014.
También se realizaron los reportes mensuales para Enero y Febrero de 2014, remitidos vía correo electrónico a la Secretaría General.
Segundo Trimestre:  Informe de Austeridad y Eficiencia en el Gasto Público, correspondiente al primer trimestre de la vigencia 2014, dirigido al señor Superintendente de Puertos y Transporte, mediante comunicación 20142000033463 del 23 abril de 2014.
También se realizaron los reportes mensuales para abril, mayo y junio de 2014, remitidos vía correo electrónico a la Secretaría General.</v>
      </c>
      <c r="W188" s="302" t="s">
        <v>29</v>
      </c>
      <c r="X188" s="303">
        <f>+[1]G.TRANSVERSAL!X12</f>
        <v>1.2500000000000001E-2</v>
      </c>
      <c r="Y188" s="303">
        <f>+[1]G.TRANSVERSAL!Y12</f>
        <v>1.2500000000000001E-2</v>
      </c>
      <c r="Z188" s="303">
        <f>+[1]G.TRANSVERSAL!Z12</f>
        <v>1.2500000000000001E-2</v>
      </c>
      <c r="AA188" s="303">
        <f>+[1]G.TRANSVERSAL!AA12</f>
        <v>0</v>
      </c>
      <c r="AB188" s="239">
        <f>+AA188+Z188+Y188+X188</f>
        <v>3.7500000000000006E-2</v>
      </c>
    </row>
    <row r="189" spans="1:28" s="5" customFormat="1" ht="124.5" thickBot="1">
      <c r="A189" s="436"/>
      <c r="B189" s="404" t="s">
        <v>204</v>
      </c>
      <c r="C189" s="383"/>
      <c r="D189" s="405"/>
      <c r="E189" s="404" t="s">
        <v>205</v>
      </c>
      <c r="F189" s="405"/>
      <c r="G189" s="304">
        <v>1</v>
      </c>
      <c r="H189" s="305"/>
      <c r="I189" s="413"/>
      <c r="J189" s="414"/>
      <c r="K189" s="457"/>
      <c r="L189" s="436"/>
      <c r="M189" s="436"/>
      <c r="N189" s="234" t="s">
        <v>299</v>
      </c>
      <c r="O189" s="166">
        <v>1</v>
      </c>
      <c r="P189" s="165" t="s">
        <v>38</v>
      </c>
      <c r="Q189" s="165" t="s">
        <v>38</v>
      </c>
      <c r="R189" s="166" t="s">
        <v>38</v>
      </c>
      <c r="S189" s="235">
        <v>0.05</v>
      </c>
      <c r="T189" s="165" t="s">
        <v>300</v>
      </c>
      <c r="U189" s="300" t="s">
        <v>301</v>
      </c>
      <c r="V189" s="301" t="str">
        <f>+[1]G.TRANSVERSAL!V13</f>
        <v>En cumplimiento del Artículo 39 de la Ley 909 de 2004 y de la Circular 04 de 2005 del Departamento Administrativo de la Función Pública, se elaboró y presentó el Informe de Evaluación de Dependencias para la vigencia 2013, al señor Superintendente de Puertos y Transporte mediante comunicación 20142000020003 del 07 marzo de 2014</v>
      </c>
      <c r="W189" s="302">
        <v>41736</v>
      </c>
      <c r="X189" s="306">
        <f>+[1]G.TRANSVERSAL!X13</f>
        <v>0.05</v>
      </c>
      <c r="Y189" s="306" t="str">
        <f>+[1]G.TRANSVERSAL!Y13</f>
        <v>N/A</v>
      </c>
      <c r="Z189" s="306" t="str">
        <f>+[1]G.TRANSVERSAL!Z13</f>
        <v>N/A</v>
      </c>
      <c r="AA189" s="306" t="str">
        <f>+[1]G.TRANSVERSAL!AA13</f>
        <v>N/A</v>
      </c>
      <c r="AB189" s="239">
        <f>+X189</f>
        <v>0.05</v>
      </c>
    </row>
    <row r="190" spans="1:28" s="5" customFormat="1" ht="124.5" thickBot="1">
      <c r="A190" s="436"/>
      <c r="B190" s="299"/>
      <c r="C190" s="299"/>
      <c r="D190" s="299"/>
      <c r="E190" s="299"/>
      <c r="F190" s="299"/>
      <c r="G190" s="299"/>
      <c r="H190" s="299"/>
      <c r="I190" s="299"/>
      <c r="J190" s="299"/>
      <c r="K190" s="457"/>
      <c r="L190" s="436"/>
      <c r="M190" s="436"/>
      <c r="N190" s="234" t="s">
        <v>302</v>
      </c>
      <c r="O190" s="166">
        <v>1</v>
      </c>
      <c r="P190" s="165" t="s">
        <v>38</v>
      </c>
      <c r="Q190" s="165" t="s">
        <v>38</v>
      </c>
      <c r="R190" s="166" t="s">
        <v>38</v>
      </c>
      <c r="S190" s="235">
        <v>0.05</v>
      </c>
      <c r="T190" s="165" t="s">
        <v>303</v>
      </c>
      <c r="U190" s="300">
        <v>41729</v>
      </c>
      <c r="V190" s="301" t="str">
        <f>+[1]G.TRANSVERSAL!V14</f>
        <v>En cumplimiento del artículo 76 de La Ley 1474 de, se elaboró y presentó el informe de Seguimiento Sugerencias, Quejas y Reclamos Vigencia 2013 (primer y segundo semestre). Fue remitido mediante comunicación 201120142000017373 del 28 febrero de 2014 al despacho del señor Superintendente de Puertos y Transporte.</v>
      </c>
      <c r="W190" s="302">
        <v>41736</v>
      </c>
      <c r="X190" s="306">
        <f>+[1]G.TRANSVERSAL!X14</f>
        <v>0.05</v>
      </c>
      <c r="Y190" s="306" t="str">
        <f>+[1]G.TRANSVERSAL!Y14</f>
        <v>N/A</v>
      </c>
      <c r="Z190" s="306" t="str">
        <f>+[1]G.TRANSVERSAL!Z14</f>
        <v>N/A</v>
      </c>
      <c r="AA190" s="306" t="str">
        <f>+[1]G.TRANSVERSAL!AA14</f>
        <v>N/A</v>
      </c>
      <c r="AB190" s="239">
        <f>+X190</f>
        <v>0.05</v>
      </c>
    </row>
    <row r="191" spans="1:28" s="5" customFormat="1" ht="338.25" thickBot="1">
      <c r="A191" s="436"/>
      <c r="B191" s="299"/>
      <c r="C191" s="299"/>
      <c r="D191" s="299"/>
      <c r="E191" s="299"/>
      <c r="F191" s="299"/>
      <c r="G191" s="299"/>
      <c r="H191" s="299"/>
      <c r="I191" s="299"/>
      <c r="J191" s="299"/>
      <c r="K191" s="457"/>
      <c r="L191" s="436"/>
      <c r="M191" s="437"/>
      <c r="N191" s="234" t="s">
        <v>304</v>
      </c>
      <c r="O191" s="165" t="s">
        <v>38</v>
      </c>
      <c r="P191" s="166">
        <v>0.5</v>
      </c>
      <c r="Q191" s="165" t="str">
        <f>+Q190</f>
        <v>N/A</v>
      </c>
      <c r="R191" s="166">
        <v>0.5</v>
      </c>
      <c r="S191" s="235">
        <v>0.03</v>
      </c>
      <c r="T191" s="165" t="s">
        <v>305</v>
      </c>
      <c r="U191" s="300" t="s">
        <v>155</v>
      </c>
      <c r="V191" s="301" t="str">
        <f>+[1]G.TRANSVERSAL!V15</f>
        <v>Segundo Trimestre:
1.- se realizó la verificación e inspección física  de bienes (muebles y enseres) de propiedad de SPT  a dar de baja por medio de la destrucción, como consta en el Acta de Inservibilidad 001 del 22 de mayo de 2014.
2.- se realizó la verificación e inspección física  de bienes (muebles y enseres) de propiedad de SPT  a dar de baja por medio del proceso de donación, como consta en el Acta de Inservibilidad 002 del 22 de mayo de 2014.
Segundo Trimestre:
1.- se realizó la verificación e inspección física  de bienes (muebles y enseres) de propiedad de SPT  a dar de baja por medio de la destrucción, como consta en el Acta de Inservibilidad 001 del 22 de mayo de 2014.
2.- se realizó la verificación e inspección física  de bienes (muebles y enseres) de propiedad de SPT  a dar de baja por medio del proceso de donación, como consta en el Acta de Inservibilidad 002 del 22 de mayo de 2014.</v>
      </c>
      <c r="W191" s="302" t="s">
        <v>196</v>
      </c>
      <c r="X191" s="306" t="str">
        <f>+[1]G.TRANSVERSAL!X15</f>
        <v>N/A</v>
      </c>
      <c r="Y191" s="306">
        <f>+[1]G.TRANSVERSAL!Y15</f>
        <v>1.4999999999999999E-2</v>
      </c>
      <c r="Z191" s="306" t="str">
        <f>+[1]G.TRANSVERSAL!Z15</f>
        <v>N/A</v>
      </c>
      <c r="AA191" s="306">
        <f>+[1]G.TRANSVERSAL!AA15</f>
        <v>0</v>
      </c>
      <c r="AB191" s="239">
        <f>+AA191+Y191</f>
        <v>1.4999999999999999E-2</v>
      </c>
    </row>
    <row r="192" spans="1:28" s="5" customFormat="1" ht="409.6" thickBot="1">
      <c r="A192" s="436"/>
      <c r="B192" s="299"/>
      <c r="C192" s="299"/>
      <c r="D192" s="299"/>
      <c r="E192" s="299"/>
      <c r="F192" s="299"/>
      <c r="G192" s="299"/>
      <c r="H192" s="299"/>
      <c r="I192" s="299"/>
      <c r="J192" s="299"/>
      <c r="K192" s="457"/>
      <c r="L192" s="436"/>
      <c r="M192" s="297" t="s">
        <v>306</v>
      </c>
      <c r="N192" s="307" t="s">
        <v>307</v>
      </c>
      <c r="O192" s="308">
        <v>0.1</v>
      </c>
      <c r="P192" s="308">
        <v>0.1</v>
      </c>
      <c r="Q192" s="308">
        <v>0.4</v>
      </c>
      <c r="R192" s="308">
        <v>0.4</v>
      </c>
      <c r="S192" s="309">
        <v>0.15</v>
      </c>
      <c r="T192" s="310" t="s">
        <v>308</v>
      </c>
      <c r="U192" s="311" t="s">
        <v>28</v>
      </c>
      <c r="V192" s="312" t="str">
        <f>+[1]G.TRANSVERSAL!V16</f>
        <v>Primer Trimestre: Asistencia a seminario taller de actualización en la gestión efectiva del control interno Módulo Guía de Auditoría para las Entidades Públicas; los días 13, 14 y 15 de marzo.
Primer borrador Programa Auditoría Integral 2014 ajustado a la nueva metodología expedida por el DAFP.
Segundo Trimestre: presentación y aprobación Plan de Auditoría Integral Interna - vigencia 2014 por el Comité Institucional de Desarrollo Administrativo el día 22 de mayo de 2014.
Inicio de auditorías: 
* Tasa de vigilancia, acta del 28 de mayo.
* Vigilancia e Inspección  y Control de la Delegada de Puertos, acta del 26 de mayo.
* Gestión Documental, acta del 04 junio.
* Procedimiento Notificaciones, acta del 01 julio.
* Gestión Jurídica, acta del 28 de mayo.
* Gestión Financiera, acta del 28 de mayo.
* Direccionamiento Estratégico, acta del 05 de junio.
* PQR Delegada de Puertos, acta del 13 de junio.
* PQR Delegada de Concesiones e Infraestructura, acta del 27 de mayo.
Tercer Trimestre:
* 15 ejercicios de auditorías aperturadas.
*  6 informes preliminares.
* 3 informes definitivos.
* 2 planes de mejoramiento formulados.</v>
      </c>
      <c r="W192" s="313" t="s">
        <v>29</v>
      </c>
      <c r="X192" s="314">
        <f>+[1]G.TRANSVERSAL!X16</f>
        <v>1.4999999999999999E-2</v>
      </c>
      <c r="Y192" s="314">
        <f>+[1]G.TRANSVERSAL!Y16</f>
        <v>1.4999999999999999E-2</v>
      </c>
      <c r="Z192" s="314">
        <f>+[1]G.TRANSVERSAL!Z16</f>
        <v>0.06</v>
      </c>
      <c r="AA192" s="314">
        <f>+[1]G.TRANSVERSAL!AA16</f>
        <v>0</v>
      </c>
      <c r="AB192" s="315">
        <f>+AA192+Z192+Y192+X192</f>
        <v>0.09</v>
      </c>
    </row>
    <row r="193" spans="1:28" s="5" customFormat="1" ht="338.25" thickBot="1">
      <c r="A193" s="436"/>
      <c r="B193" s="299"/>
      <c r="C193" s="299"/>
      <c r="D193" s="299"/>
      <c r="E193" s="299"/>
      <c r="F193" s="299"/>
      <c r="G193" s="299"/>
      <c r="H193" s="299"/>
      <c r="I193" s="299"/>
      <c r="J193" s="299"/>
      <c r="K193" s="457"/>
      <c r="L193" s="436"/>
      <c r="M193" s="431" t="s">
        <v>309</v>
      </c>
      <c r="N193" s="165" t="s">
        <v>310</v>
      </c>
      <c r="O193" s="166">
        <v>0.5</v>
      </c>
      <c r="P193" s="165" t="s">
        <v>38</v>
      </c>
      <c r="Q193" s="166">
        <v>0.5</v>
      </c>
      <c r="R193" s="166" t="s">
        <v>38</v>
      </c>
      <c r="S193" s="235">
        <v>0.1</v>
      </c>
      <c r="T193" s="165" t="s">
        <v>303</v>
      </c>
      <c r="U193" s="300" t="s">
        <v>311</v>
      </c>
      <c r="V193" s="316" t="str">
        <f>+[1]G.TRANSVERSAL!V17</f>
        <v>En cumplimiento de la Resolución Orgánica 6289 de 2011 de la Contraloría General de la República, la Oficina de Control Interno presentó el reporte de avance del plan de mejoramiento suscrito con el ente de control, con corte a 31 de Diciembre de 2013. Se obtuvo el certificado Sireci del 22 enero de 2014, consecutivo 35662013-12-31, remitido al  señor Superintendente de Puertos y Transporte.
Tercer Trimestre: En cumplimiento de la Resolución Orgánica 6289 de 2011 de la Contraloría General de la República, la Oficina de Control Interno presentó el reporte de avance del plan de mejoramiento suscrito con el ente de control, con corte a 30 de junio de 2014. Se obtuvo el acuse de aceptación de la rendición por el aplicativo SIRECI el 14 julio de 2014, consecutivo 35662014-06-30, remitido al  señor Superintendente de Puertos y Transporte.</v>
      </c>
      <c r="W193" s="300" t="s">
        <v>312</v>
      </c>
      <c r="X193" s="235">
        <f>+[1]G.TRANSVERSAL!X17</f>
        <v>0.05</v>
      </c>
      <c r="Y193" s="235" t="str">
        <f>+[1]G.TRANSVERSAL!Y17</f>
        <v>N/A</v>
      </c>
      <c r="Z193" s="235">
        <f>+[1]G.TRANSVERSAL!Z17</f>
        <v>0.05</v>
      </c>
      <c r="AA193" s="235" t="str">
        <f>+[1]G.TRANSVERSAL!AA17</f>
        <v>N/A</v>
      </c>
      <c r="AB193" s="239">
        <f>+Z193+X193</f>
        <v>0.1</v>
      </c>
    </row>
    <row r="194" spans="1:28" s="5" customFormat="1" ht="405.75" thickBot="1">
      <c r="A194" s="436"/>
      <c r="B194" s="299"/>
      <c r="C194" s="299"/>
      <c r="D194" s="299"/>
      <c r="E194" s="299"/>
      <c r="F194" s="299"/>
      <c r="G194" s="299"/>
      <c r="H194" s="299"/>
      <c r="I194" s="299"/>
      <c r="J194" s="299"/>
      <c r="K194" s="457"/>
      <c r="L194" s="436"/>
      <c r="M194" s="431"/>
      <c r="N194" s="165" t="s">
        <v>313</v>
      </c>
      <c r="O194" s="166">
        <v>0.5</v>
      </c>
      <c r="P194" s="165" t="s">
        <v>38</v>
      </c>
      <c r="Q194" s="166">
        <v>0.5</v>
      </c>
      <c r="R194" s="166" t="s">
        <v>38</v>
      </c>
      <c r="S194" s="235">
        <v>0.05</v>
      </c>
      <c r="T194" s="165" t="s">
        <v>300</v>
      </c>
      <c r="U194" s="300" t="s">
        <v>311</v>
      </c>
      <c r="V194" s="316" t="str">
        <f>+[1]G.TRANSVERSAL!V18</f>
        <v>Primer Trimestre: Mediante comunicación 20142000030911 del 31 enero de 2014, se remitió a la Agencia Nacional de Defensa Jurídica del Estado, la certificación sobre el resultado de la verificación de la información en Litigob, Segundo semestre 2013.
El informe fue presentado a la Oficina Jurídica (memorando 20142000009113 del 05 febrero de 2014) y al señor Superintendente de Puertos y Transporte (memorando 20142000020083 del 07 marzo de 2014).
Tercer Trimestre: Mediante comunicación 20142000354411 del 30 julio de 2014 y correo electrónico carolina.azuero@defensajurídica.gov.co del 30 de julio de 2014, se remitió a la Agencia Nacional de Defensa Jurídica del Estado, la certificación sobre el resultado de la verificación de la información en Litigob, Primer Semestre 2014.
El informe fue presentado, además, a la Oficina Asesora Jurídica  a través del memorando 20142000066123 del 30 julio de 2014. Se encuentra publicado en la página Web, link La Entidad, Control Interno, Informes de Control Interno, 2014.</v>
      </c>
      <c r="W194" s="300" t="s">
        <v>312</v>
      </c>
      <c r="X194" s="238">
        <f>+[1]G.TRANSVERSAL!X18</f>
        <v>2.5000000000000001E-2</v>
      </c>
      <c r="Y194" s="238" t="str">
        <f>+[1]G.TRANSVERSAL!Y18</f>
        <v>N/A</v>
      </c>
      <c r="Z194" s="238">
        <f>+[1]G.TRANSVERSAL!Z18</f>
        <v>2.5000000000000001E-2</v>
      </c>
      <c r="AA194" s="238" t="str">
        <f>+[1]G.TRANSVERSAL!AA18</f>
        <v>N/A</v>
      </c>
      <c r="AB194" s="239">
        <f>+Z194+X194</f>
        <v>0.05</v>
      </c>
    </row>
    <row r="195" spans="1:28" s="5" customFormat="1" ht="248.25" thickBot="1">
      <c r="A195" s="436"/>
      <c r="B195" s="299"/>
      <c r="C195" s="299"/>
      <c r="D195" s="299"/>
      <c r="E195" s="299"/>
      <c r="F195" s="299"/>
      <c r="G195" s="299"/>
      <c r="H195" s="299"/>
      <c r="I195" s="299"/>
      <c r="J195" s="299"/>
      <c r="K195" s="457"/>
      <c r="L195" s="436"/>
      <c r="M195" s="431"/>
      <c r="N195" s="165" t="s">
        <v>314</v>
      </c>
      <c r="O195" s="166">
        <v>1</v>
      </c>
      <c r="P195" s="165" t="s">
        <v>38</v>
      </c>
      <c r="Q195" s="165" t="s">
        <v>38</v>
      </c>
      <c r="R195" s="166" t="s">
        <v>38</v>
      </c>
      <c r="S195" s="235">
        <v>0.05</v>
      </c>
      <c r="T195" s="165" t="s">
        <v>315</v>
      </c>
      <c r="U195" s="300">
        <v>41729</v>
      </c>
      <c r="V195" s="317" t="str">
        <f>+[1]G.TRANSVERSAL!V19</f>
        <v xml:space="preserve">
En cumplimiento de las resoluciones 248 de julio de 2007 y 357 de julio de 2008 de la Contaduría General de la Nación se llevó a cabo el diligenciamiento, evaluación y envío mediante el sistema CHIP del formulario CGN2007_CONTROL_INTERNO_CONTABLE de la Contaduría General de la Nación, correspondiente a la evaluación de Control Interno Contable implementado en la Superintendencia de Puertos y Transporte con corte a 31 de diciembre de 2013. El informe correspondiente fue presentado al señor Superintendente de Puertos y Transporte mediante comunicación 20142000019883 del 06 marzo de 2014.</v>
      </c>
      <c r="W195" s="300">
        <v>41736</v>
      </c>
      <c r="X195" s="235">
        <f>+[1]G.TRANSVERSAL!X19</f>
        <v>0.05</v>
      </c>
      <c r="Y195" s="235" t="str">
        <f>+[1]G.TRANSVERSAL!Y19</f>
        <v>N/A</v>
      </c>
      <c r="Z195" s="235" t="str">
        <f>+[1]G.TRANSVERSAL!Z19</f>
        <v>N/A</v>
      </c>
      <c r="AA195" s="235" t="str">
        <f>+[1]G.TRANSVERSAL!AA19</f>
        <v>N/A</v>
      </c>
      <c r="AB195" s="239">
        <f>+X195</f>
        <v>0.05</v>
      </c>
    </row>
    <row r="196" spans="1:28" s="5" customFormat="1" ht="147" thickBot="1">
      <c r="A196" s="436"/>
      <c r="B196" s="299"/>
      <c r="C196" s="299"/>
      <c r="D196" s="299"/>
      <c r="E196" s="299"/>
      <c r="F196" s="299"/>
      <c r="G196" s="299"/>
      <c r="H196" s="299"/>
      <c r="I196" s="299"/>
      <c r="J196" s="299"/>
      <c r="K196" s="457"/>
      <c r="L196" s="436"/>
      <c r="M196" s="431"/>
      <c r="N196" s="165" t="s">
        <v>316</v>
      </c>
      <c r="O196" s="166">
        <v>1</v>
      </c>
      <c r="P196" s="165" t="s">
        <v>38</v>
      </c>
      <c r="Q196" s="165" t="s">
        <v>38</v>
      </c>
      <c r="R196" s="166" t="s">
        <v>38</v>
      </c>
      <c r="S196" s="235">
        <v>0.05</v>
      </c>
      <c r="T196" s="165" t="s">
        <v>298</v>
      </c>
      <c r="U196" s="300">
        <v>41729</v>
      </c>
      <c r="V196" s="316" t="str">
        <f>+[1]G.TRANSVERSAL!V20</f>
        <v>Constancia del 07 marzo de 2014 de verificación, recomendaciones, seguimiento y resultados sobre el cumplimiento de las normas en materia de derecho de autor sobre software 2013, según Circular 17 de 2011 de la Dirección Nacional de Derecho de Autor. Reporte remitido al señor Superintendente de Puertos y Transporte, mediante correo institucional el día 18/03/2014.</v>
      </c>
      <c r="W196" s="300">
        <v>41736</v>
      </c>
      <c r="X196" s="235">
        <f>+[1]G.TRANSVERSAL!X20</f>
        <v>0.05</v>
      </c>
      <c r="Y196" s="235" t="str">
        <f>+[1]G.TRANSVERSAL!Y20</f>
        <v>N/A</v>
      </c>
      <c r="Z196" s="235" t="str">
        <f>+[1]G.TRANSVERSAL!Z20</f>
        <v>N/A</v>
      </c>
      <c r="AA196" s="235" t="str">
        <f>+[1]G.TRANSVERSAL!AA20</f>
        <v>N/A</v>
      </c>
      <c r="AB196" s="239">
        <f>+X196</f>
        <v>0.05</v>
      </c>
    </row>
    <row r="197" spans="1:28" s="5" customFormat="1" ht="214.5" thickBot="1">
      <c r="A197" s="436"/>
      <c r="B197" s="299"/>
      <c r="C197" s="299"/>
      <c r="D197" s="299"/>
      <c r="E197" s="299"/>
      <c r="F197" s="299"/>
      <c r="G197" s="299"/>
      <c r="H197" s="299"/>
      <c r="I197" s="299"/>
      <c r="J197" s="299"/>
      <c r="K197" s="457"/>
      <c r="L197" s="436"/>
      <c r="M197" s="431"/>
      <c r="N197" s="165" t="s">
        <v>317</v>
      </c>
      <c r="O197" s="166">
        <v>0.33</v>
      </c>
      <c r="P197" s="165" t="s">
        <v>38</v>
      </c>
      <c r="Q197" s="166">
        <v>0.33</v>
      </c>
      <c r="R197" s="166">
        <v>0.34</v>
      </c>
      <c r="S197" s="235">
        <v>0.05</v>
      </c>
      <c r="T197" s="165" t="s">
        <v>293</v>
      </c>
      <c r="U197" s="300" t="s">
        <v>318</v>
      </c>
      <c r="V197" s="316" t="str">
        <f>+[1]G.TRANSVERSAL!V21</f>
        <v>Primer Trimestre: Preparación del informe pormenorizado correspondiente a los meses diciembre 2013 hasta marzo 2014, el cual se publicará en la página Web de la Entidad link Control Interno en el mes de abril.
Tercer Trimestre: Preparación del informe pormenorizado correspondiente a los meses marzo a julio de 2014, el cual se encuentra publicado en la página Web, link La Entidad, Control Interno, Informes de Control Interno, 2014. Informe remitido al señor Superintendente a través de correo electrónico juanduran@supertransporte.gov.co del 04 de agosto de 2014.</v>
      </c>
      <c r="W197" s="300" t="s">
        <v>319</v>
      </c>
      <c r="X197" s="238">
        <f>+[1]G.TRANSVERSAL!X21</f>
        <v>1.6500000000000001E-2</v>
      </c>
      <c r="Y197" s="238" t="str">
        <f>+[1]G.TRANSVERSAL!Y21</f>
        <v>N/A</v>
      </c>
      <c r="Z197" s="238">
        <f>+[1]G.TRANSVERSAL!Z21</f>
        <v>1.6500000000000001E-2</v>
      </c>
      <c r="AA197" s="238">
        <f>+[1]G.TRANSVERSAL!AA21</f>
        <v>0</v>
      </c>
      <c r="AB197" s="239">
        <f>+X197+Z197+AA197</f>
        <v>3.3000000000000002E-2</v>
      </c>
    </row>
    <row r="198" spans="1:28" s="5" customFormat="1" ht="180.75" thickBot="1">
      <c r="A198" s="436"/>
      <c r="B198" s="299"/>
      <c r="C198" s="299"/>
      <c r="D198" s="299"/>
      <c r="E198" s="299"/>
      <c r="F198" s="299"/>
      <c r="G198" s="299"/>
      <c r="H198" s="299"/>
      <c r="I198" s="299"/>
      <c r="J198" s="299"/>
      <c r="K198" s="457"/>
      <c r="L198" s="436"/>
      <c r="M198" s="431"/>
      <c r="N198" s="165" t="s">
        <v>320</v>
      </c>
      <c r="O198" s="166">
        <v>1</v>
      </c>
      <c r="P198" s="166" t="str">
        <f>+P203</f>
        <v>N/A</v>
      </c>
      <c r="Q198" s="166" t="str">
        <f>+P203</f>
        <v>N/A</v>
      </c>
      <c r="R198" s="166" t="str">
        <f>+P203</f>
        <v>N/A</v>
      </c>
      <c r="S198" s="235">
        <v>0.05</v>
      </c>
      <c r="T198" s="165" t="s">
        <v>293</v>
      </c>
      <c r="U198" s="300">
        <v>41729</v>
      </c>
      <c r="V198" s="316" t="str">
        <f>+[1]G.TRANSVERSAL!V22</f>
        <v>Certificación de la presentación electrónica de la Encuesta MECI, así como el Informe Ejecutivo Anual de Control Interno vigencia 2013, de acuerdo a la Circular No. 100-009 de 2013 del Consejo Asesor  del Gobierno Nacional en materia  de Control Interno. Radicado Informe No. 2090 del 25 de febrero de 2014. cular 17 de 2011 de la Dirección Nacional de Derecho de Autor. Reporte remitido al señor Superintendente de Puertos y Transporte, mediante correo institucional el día 18/03/2014.</v>
      </c>
      <c r="W198" s="300">
        <v>41736</v>
      </c>
      <c r="X198" s="235">
        <f>+[1]G.TRANSVERSAL!X22</f>
        <v>0.05</v>
      </c>
      <c r="Y198" s="235" t="str">
        <f>+[1]G.TRANSVERSAL!Y22</f>
        <v>N/A</v>
      </c>
      <c r="Z198" s="235" t="str">
        <f>+[1]G.TRANSVERSAL!Z22</f>
        <v>N/A</v>
      </c>
      <c r="AA198" s="235" t="str">
        <f>+[1]G.TRANSVERSAL!AA22</f>
        <v>N/A</v>
      </c>
      <c r="AB198" s="239">
        <f>+X198</f>
        <v>0.05</v>
      </c>
    </row>
    <row r="199" spans="1:28" s="5" customFormat="1" ht="237" thickBot="1">
      <c r="A199" s="436"/>
      <c r="B199" s="299"/>
      <c r="C199" s="299"/>
      <c r="D199" s="299"/>
      <c r="E199" s="299"/>
      <c r="F199" s="299"/>
      <c r="G199" s="299"/>
      <c r="H199" s="299"/>
      <c r="I199" s="299"/>
      <c r="J199" s="299"/>
      <c r="K199" s="457"/>
      <c r="L199" s="436"/>
      <c r="M199" s="431" t="s">
        <v>321</v>
      </c>
      <c r="N199" s="165" t="s">
        <v>322</v>
      </c>
      <c r="O199" s="166" t="str">
        <f>+O200</f>
        <v>N/A</v>
      </c>
      <c r="P199" s="166">
        <v>0.5</v>
      </c>
      <c r="Q199" s="166" t="str">
        <f>+O199</f>
        <v>N/A</v>
      </c>
      <c r="R199" s="166">
        <v>0.5</v>
      </c>
      <c r="S199" s="235">
        <v>0.1</v>
      </c>
      <c r="T199" s="165" t="s">
        <v>308</v>
      </c>
      <c r="U199" s="300" t="s">
        <v>155</v>
      </c>
      <c r="V199" s="316" t="str">
        <f>+[1]G.TRANSVERSAL!V23</f>
        <v>Segundo Trimestre: actividad incluida en el Plan de Auditoría Integral Interna - vigencia 2014 como criterio de evaluación  para todos los procesos. En el informe de seguimiento al Plan Anticorrupción  con corte a 30 de abril se presenta el seguimiento a la actualización y seguimiento de Mapas de Riesgos a los siguientes procesos: Vigilancia e Inspección, Control, Gestión Documental, Direccionamiento Estratégico, Gestión Humana y Control interno Disciplinario y Evaluación y Control. Publicado en la página Web; link Planeación Organizacional; Políticas, planes y líneas estratégicas; Plan Anticorrupción Avance 1er Trimestre 2014.</v>
      </c>
      <c r="W199" s="300" t="s">
        <v>196</v>
      </c>
      <c r="X199" s="235" t="str">
        <f>+[1]G.TRANSVERSAL!X23</f>
        <v>N/A</v>
      </c>
      <c r="Y199" s="235">
        <f>+[1]G.TRANSVERSAL!Y23</f>
        <v>0.05</v>
      </c>
      <c r="Z199" s="235" t="str">
        <f>+[1]G.TRANSVERSAL!Z23</f>
        <v>N/A</v>
      </c>
      <c r="AA199" s="235">
        <f>+[1]G.TRANSVERSAL!AA23</f>
        <v>0</v>
      </c>
      <c r="AB199" s="233">
        <f>+Y199+AA199</f>
        <v>0.05</v>
      </c>
    </row>
    <row r="200" spans="1:28" s="5" customFormat="1" ht="169.5" thickBot="1">
      <c r="A200" s="436"/>
      <c r="B200" s="299"/>
      <c r="C200" s="299"/>
      <c r="D200" s="299"/>
      <c r="E200" s="299"/>
      <c r="F200" s="299"/>
      <c r="G200" s="299"/>
      <c r="H200" s="299"/>
      <c r="I200" s="299"/>
      <c r="J200" s="299"/>
      <c r="K200" s="457"/>
      <c r="L200" s="436"/>
      <c r="M200" s="431"/>
      <c r="N200" s="165" t="s">
        <v>323</v>
      </c>
      <c r="O200" s="166" t="str">
        <f>+O203</f>
        <v>N/A</v>
      </c>
      <c r="P200" s="166">
        <v>0.5</v>
      </c>
      <c r="Q200" s="166" t="str">
        <f>+O200</f>
        <v>N/A</v>
      </c>
      <c r="R200" s="166">
        <v>0.5</v>
      </c>
      <c r="S200" s="235">
        <v>0.1</v>
      </c>
      <c r="T200" s="165" t="s">
        <v>293</v>
      </c>
      <c r="U200" s="300" t="s">
        <v>155</v>
      </c>
      <c r="V200" s="316" t="str">
        <f>+[1]G.TRANSVERSAL!V24</f>
        <v>Segundo Trimestre:  actividad incluida en el Plan de Auditoría Integral Interna - vigencia 2014 como criterio de evaluación.
Tercer Trimestre: se adelantó la consolidación de la información de los mapas de riesgos de los procesos, para analizar de manera transversal la identificación de los riesgos en la Entidad. Se elabora y socializa la presentación en PowerPoint Reporte Consolidado de Mapas de Procesos Actualización Vigencia 2014.</v>
      </c>
      <c r="W200" s="300" t="s">
        <v>196</v>
      </c>
      <c r="X200" s="235" t="str">
        <f>+[1]G.TRANSVERSAL!X24</f>
        <v>N/A</v>
      </c>
      <c r="Y200" s="235">
        <f>+[1]G.TRANSVERSAL!Y24</f>
        <v>0.05</v>
      </c>
      <c r="Z200" s="235" t="str">
        <f>+[1]G.TRANSVERSAL!Z24</f>
        <v>N/A</v>
      </c>
      <c r="AA200" s="235">
        <f>+[1]G.TRANSVERSAL!AA24</f>
        <v>0</v>
      </c>
      <c r="AB200" s="239">
        <f>+AA200+Y200</f>
        <v>0.05</v>
      </c>
    </row>
    <row r="201" spans="1:28" s="5" customFormat="1" ht="409.6" thickBot="1">
      <c r="A201" s="436"/>
      <c r="B201" s="299"/>
      <c r="C201" s="299"/>
      <c r="D201" s="299"/>
      <c r="E201" s="299"/>
      <c r="F201" s="299"/>
      <c r="G201" s="299"/>
      <c r="H201" s="299"/>
      <c r="I201" s="299"/>
      <c r="J201" s="299"/>
      <c r="K201" s="457"/>
      <c r="L201" s="436"/>
      <c r="M201" s="431" t="s">
        <v>324</v>
      </c>
      <c r="N201" s="165" t="s">
        <v>325</v>
      </c>
      <c r="O201" s="166">
        <v>0.25</v>
      </c>
      <c r="P201" s="166">
        <v>0.25</v>
      </c>
      <c r="Q201" s="166">
        <v>0.25</v>
      </c>
      <c r="R201" s="166">
        <v>0.25</v>
      </c>
      <c r="S201" s="235">
        <v>0.03</v>
      </c>
      <c r="T201" s="165" t="s">
        <v>326</v>
      </c>
      <c r="U201" s="300" t="s">
        <v>28</v>
      </c>
      <c r="V201" s="316" t="str">
        <f>+[1]G.TRANSVERSAL!V25</f>
        <v>Primer Trimestre:
1.- Un Banner acerca de "Tips de Autocontrol" en los puestos de trabajo, en el mes de febrero.
2.- Un Banners promocionando las políticas del SIGI en los puestos de trabajo, en el mes de marzo.
3.- Un taller de autocontrol realizado el 20 de febrero en Compensar Av. 68, dirigido a 52 nuevos funcionarios y contratistas de la Entidad.
Segundo Trimestre: 
1.- Día Nacional del Servidor Público: se mandaron a elaborar 400 banderas de Colombia de 11 cm x 7cm, con su respectivo soporte, en el centro se imprime el logo de la Oficina de Control Interno y dice "orgullosamente Servidor Público"
2.- Banner "Promoción Valores". Remitido a Oscar David Montoya Ramírez, vía correo electrónico, el día 29 de abril de 2014.
Tercer Trimestre: 
1.- Campaña "Amigable con el Autocontrol": se mandaron a preparar 200 galletas comestibles donde cada una llevaba impreso el logo "En la Supertransporte Yo Tengo el Control" adicional a la galleta un mensaje alusivo al autocontrol. Se distribuyeron por cada dependencia de la Entidad a cada funcionario.
2.- Campaña en Banner : usa el botón de "En la Supertransporte Yo Tengo el Control". Campaña realizada en el mes de agosto.
3.- Cartelera de promoción de los "Principios del Modelo Estándar de Control Interno".</v>
      </c>
      <c r="W201" s="300" t="s">
        <v>29</v>
      </c>
      <c r="X201" s="318">
        <f>+[1]G.TRANSVERSAL!X25</f>
        <v>7.4999999999999997E-3</v>
      </c>
      <c r="Y201" s="318">
        <f>+[1]G.TRANSVERSAL!Y25</f>
        <v>7.4999999999999997E-3</v>
      </c>
      <c r="Z201" s="318">
        <f>+[1]G.TRANSVERSAL!Z25</f>
        <v>7.4999999999999997E-3</v>
      </c>
      <c r="AA201" s="318">
        <f>+[1]G.TRANSVERSAL!AA25</f>
        <v>0</v>
      </c>
      <c r="AB201" s="319">
        <f>AA201+X201+Y201+Z201</f>
        <v>2.2499999999999999E-2</v>
      </c>
    </row>
    <row r="202" spans="1:28" s="5" customFormat="1" ht="409.6" thickBot="1">
      <c r="A202" s="436"/>
      <c r="B202" s="299"/>
      <c r="C202" s="299"/>
      <c r="D202" s="299"/>
      <c r="E202" s="299"/>
      <c r="F202" s="299"/>
      <c r="G202" s="299"/>
      <c r="H202" s="299"/>
      <c r="I202" s="299"/>
      <c r="J202" s="299"/>
      <c r="K202" s="457"/>
      <c r="L202" s="436"/>
      <c r="M202" s="431"/>
      <c r="N202" s="165" t="s">
        <v>327</v>
      </c>
      <c r="O202" s="166">
        <v>0.25</v>
      </c>
      <c r="P202" s="166">
        <v>0.25</v>
      </c>
      <c r="Q202" s="166">
        <v>0.25</v>
      </c>
      <c r="R202" s="166">
        <v>0.25</v>
      </c>
      <c r="S202" s="235">
        <v>0.03</v>
      </c>
      <c r="T202" s="165" t="s">
        <v>328</v>
      </c>
      <c r="U202" s="300" t="s">
        <v>28</v>
      </c>
      <c r="V202" s="316" t="str">
        <f>+[1]G.TRANSVERSAL!V26</f>
        <v>Primer Trimestre: 
Doce (12) participaciones en el boletín virtual Supergente, en el marco de la campañas Notas de Control Interno  y en las carteleras virtuales de la Entidad.
Cierre de hallazgos CGR
Planes de mejoramiento por proceso
Autocontrol
Tips para el autocontrol
Políticas institucionales
Valores institucionales
Herramienta INTEGRA PGN
Guía de Auditoría DAFP
Link Control Interno Página Web
Fines del Estado
Segundo Trimestre:
Doce (12) participaciones en el boletín virtual Supergente, en el marco de lsa campañas Notas de Control Interno, cada viernes.
Tercer Trimestre: 
1.- Campaña "Amigable con el Autocontrol": se mandaron a preparar 200 galletas comestibles donde cada una llevaba impreso el logo "En la Supertransporte Yo Tengo el Control" adicional a la galleta un mensaje alusivo al autocontrol. Se distribuyeron por cada dependencia de la Entidad a cada funcionario.
2.- Campaña en Banner : usa el botón de "En la Supertransporte Yo Tengo el Control". Campaña realizada en el mes de agosto.
3.- Cartelera de promoción de los "Principios del Modelo Estándar de Control Interno".</v>
      </c>
      <c r="W202" s="300" t="s">
        <v>29</v>
      </c>
      <c r="X202" s="318">
        <f>+[1]G.TRANSVERSAL!X26</f>
        <v>7.4999999999999997E-3</v>
      </c>
      <c r="Y202" s="318">
        <f>+[1]G.TRANSVERSAL!Y26</f>
        <v>7.4999999999999997E-3</v>
      </c>
      <c r="Z202" s="318">
        <f>+[1]G.TRANSVERSAL!Z26</f>
        <v>7.4999999999999997E-3</v>
      </c>
      <c r="AA202" s="318">
        <f>+[1]G.TRANSVERSAL!AA26</f>
        <v>0</v>
      </c>
      <c r="AB202" s="320">
        <f>AA202+X202+Y202+Z202</f>
        <v>2.2499999999999999E-2</v>
      </c>
    </row>
    <row r="203" spans="1:28" s="5" customFormat="1" ht="102" thickBot="1">
      <c r="A203" s="436"/>
      <c r="B203" s="299"/>
      <c r="C203" s="299"/>
      <c r="D203" s="299"/>
      <c r="E203" s="299"/>
      <c r="F203" s="299"/>
      <c r="G203" s="299"/>
      <c r="H203" s="299"/>
      <c r="I203" s="299"/>
      <c r="J203" s="299"/>
      <c r="K203" s="457"/>
      <c r="L203" s="436"/>
      <c r="M203" s="431"/>
      <c r="N203" s="165" t="s">
        <v>329</v>
      </c>
      <c r="O203" s="166" t="str">
        <f>+O210</f>
        <v>N/A</v>
      </c>
      <c r="P203" s="166" t="str">
        <f>+O203</f>
        <v>N/A</v>
      </c>
      <c r="Q203" s="166">
        <v>0.5</v>
      </c>
      <c r="R203" s="166">
        <v>0.5</v>
      </c>
      <c r="S203" s="235">
        <v>0.04</v>
      </c>
      <c r="T203" s="165" t="s">
        <v>330</v>
      </c>
      <c r="U203" s="300" t="s">
        <v>43</v>
      </c>
      <c r="V203" s="234" t="str">
        <f>+[1]G.TRANSVERSAL!V27</f>
        <v xml:space="preserve">Tercer Trimestre: Revisión y ajustes de la Encuesta de Percepción del sistema de Control Interno (Administración del Riesgo). Se modifican los criterios de calificación entre 1 y 5 y se ajustan las interpretaciones de la calificación. 
</v>
      </c>
      <c r="W203" s="300" t="s">
        <v>44</v>
      </c>
      <c r="X203" s="235" t="str">
        <f>+[1]G.TRANSVERSAL!X27</f>
        <v>N/A</v>
      </c>
      <c r="Y203" s="235" t="str">
        <f>+[1]G.TRANSVERSAL!Y27</f>
        <v>N/A</v>
      </c>
      <c r="Z203" s="235">
        <f>+[1]G.TRANSVERSAL!Z27</f>
        <v>0.02</v>
      </c>
      <c r="AA203" s="235">
        <f>+[1]G.TRANSVERSAL!AA27</f>
        <v>0</v>
      </c>
      <c r="AB203" s="321">
        <f>+AA203+Z203</f>
        <v>0.02</v>
      </c>
    </row>
    <row r="204" spans="1:28" s="5" customFormat="1" ht="12" thickBot="1">
      <c r="A204" s="437"/>
      <c r="B204" s="383" t="s">
        <v>77</v>
      </c>
      <c r="C204" s="383"/>
      <c r="D204" s="383"/>
      <c r="E204" s="405"/>
      <c r="F204" s="384" t="s">
        <v>331</v>
      </c>
      <c r="G204" s="385"/>
      <c r="H204" s="385"/>
      <c r="I204" s="385"/>
      <c r="J204" s="385"/>
      <c r="K204" s="445"/>
      <c r="L204" s="437"/>
      <c r="M204" s="452" t="s">
        <v>332</v>
      </c>
      <c r="N204" s="452"/>
      <c r="O204" s="452"/>
      <c r="P204" s="452"/>
      <c r="Q204" s="452"/>
      <c r="R204" s="452"/>
      <c r="S204" s="416">
        <f>SUM(S186:S203)</f>
        <v>1</v>
      </c>
      <c r="T204" s="453"/>
      <c r="U204" s="454"/>
      <c r="V204" s="322"/>
      <c r="W204" s="322"/>
      <c r="X204" s="233">
        <f t="shared" ref="X204:AB204" si="10">SUM(X187:X203)</f>
        <v>0.38900000000000001</v>
      </c>
      <c r="Y204" s="233">
        <f t="shared" si="10"/>
        <v>0.16250000000000003</v>
      </c>
      <c r="Z204" s="233">
        <f t="shared" si="10"/>
        <v>0.20399999999999999</v>
      </c>
      <c r="AA204" s="233">
        <f t="shared" si="10"/>
        <v>0</v>
      </c>
      <c r="AB204" s="233">
        <f t="shared" si="10"/>
        <v>0.75550000000000017</v>
      </c>
    </row>
    <row r="205" spans="1:28" s="5" customFormat="1" ht="12" thickBot="1">
      <c r="A205" s="259"/>
      <c r="B205" s="259"/>
      <c r="C205" s="259"/>
      <c r="D205" s="259"/>
      <c r="E205" s="259"/>
      <c r="F205" s="158"/>
      <c r="G205" s="158"/>
      <c r="H205" s="158"/>
      <c r="I205" s="158"/>
      <c r="J205" s="158"/>
      <c r="K205" s="259"/>
      <c r="L205" s="259"/>
      <c r="M205" s="323"/>
      <c r="N205" s="323"/>
      <c r="O205" s="323"/>
      <c r="P205" s="323"/>
      <c r="Q205" s="323"/>
      <c r="R205" s="323"/>
      <c r="S205" s="324"/>
      <c r="T205" s="325"/>
      <c r="U205" s="325"/>
      <c r="V205" s="325"/>
      <c r="W205" s="325"/>
      <c r="X205" s="326" t="s">
        <v>68</v>
      </c>
      <c r="Y205" s="327"/>
      <c r="Z205" s="327"/>
      <c r="AA205" s="327"/>
      <c r="AB205" s="327"/>
    </row>
    <row r="206" spans="1:28" s="5" customFormat="1" ht="12" thickBot="1">
      <c r="A206" s="424" t="s">
        <v>291</v>
      </c>
      <c r="B206" s="438" t="s">
        <v>6</v>
      </c>
      <c r="C206" s="438"/>
      <c r="D206" s="438"/>
      <c r="E206" s="438"/>
      <c r="F206" s="438"/>
      <c r="G206" s="438"/>
      <c r="H206" s="438"/>
      <c r="I206" s="438"/>
      <c r="J206" s="402"/>
      <c r="K206" s="424" t="s">
        <v>7</v>
      </c>
      <c r="L206" s="424" t="s">
        <v>8</v>
      </c>
      <c r="M206" s="440" t="s">
        <v>9</v>
      </c>
      <c r="N206" s="440" t="s">
        <v>10</v>
      </c>
      <c r="O206" s="442" t="s">
        <v>81</v>
      </c>
      <c r="P206" s="443"/>
      <c r="Q206" s="443"/>
      <c r="R206" s="444"/>
      <c r="S206" s="429" t="s">
        <v>12</v>
      </c>
      <c r="T206" s="429" t="s">
        <v>13</v>
      </c>
      <c r="U206" s="429" t="s">
        <v>14</v>
      </c>
      <c r="V206" s="429" t="s">
        <v>15</v>
      </c>
      <c r="W206" s="429" t="s">
        <v>16</v>
      </c>
      <c r="X206" s="406" t="s">
        <v>333</v>
      </c>
      <c r="Y206" s="438"/>
      <c r="Z206" s="438"/>
      <c r="AA206" s="438"/>
      <c r="AB206" s="402"/>
    </row>
    <row r="207" spans="1:28" s="5" customFormat="1" ht="12" thickBot="1">
      <c r="A207" s="436"/>
      <c r="B207" s="439"/>
      <c r="C207" s="439"/>
      <c r="D207" s="439"/>
      <c r="E207" s="439"/>
      <c r="F207" s="439"/>
      <c r="G207" s="439"/>
      <c r="H207" s="439"/>
      <c r="I207" s="439"/>
      <c r="J207" s="403"/>
      <c r="K207" s="436"/>
      <c r="L207" s="437"/>
      <c r="M207" s="441"/>
      <c r="N207" s="441"/>
      <c r="O207" s="152">
        <v>41729</v>
      </c>
      <c r="P207" s="152">
        <v>41820</v>
      </c>
      <c r="Q207" s="152">
        <v>41912</v>
      </c>
      <c r="R207" s="152">
        <v>42004</v>
      </c>
      <c r="S207" s="430"/>
      <c r="T207" s="430"/>
      <c r="U207" s="430"/>
      <c r="V207" s="430"/>
      <c r="W207" s="430"/>
      <c r="X207" s="445"/>
      <c r="Y207" s="439"/>
      <c r="Z207" s="439"/>
      <c r="AA207" s="439"/>
      <c r="AB207" s="403"/>
    </row>
    <row r="208" spans="1:28" s="5" customFormat="1" ht="12" thickBot="1">
      <c r="A208" s="436"/>
      <c r="B208" s="229"/>
      <c r="C208" s="229"/>
      <c r="D208" s="229"/>
      <c r="E208" s="229"/>
      <c r="F208" s="229"/>
      <c r="G208" s="229"/>
      <c r="H208" s="229"/>
      <c r="I208" s="229"/>
      <c r="J208" s="229"/>
      <c r="K208" s="230"/>
      <c r="L208" s="328"/>
      <c r="M208" s="329" t="s">
        <v>68</v>
      </c>
      <c r="N208" s="329" t="s">
        <v>68</v>
      </c>
      <c r="O208" s="330" t="s">
        <v>68</v>
      </c>
      <c r="P208" s="331" t="s">
        <v>68</v>
      </c>
      <c r="Q208" s="152"/>
      <c r="R208" s="152"/>
      <c r="S208" s="332" t="s">
        <v>68</v>
      </c>
      <c r="T208" s="153"/>
      <c r="U208" s="153"/>
      <c r="V208" s="410" t="str">
        <f>+[1]G.TRANSVERSAL!V32</f>
        <v>PRIMER TRIMESTRE: Se realizaron 44 conciliaciones.
SEGUNDO TRIMESTRE: Se realizaron 54 conciliaciones informacion que se encuentra en la base de datos del Centro de Conciliacion.
TERCER TRIMESTRE: Se realizaron 46 conciliaciones informacion que se encuentra en la base de datos del Centro de Conciliacion.</v>
      </c>
      <c r="W208" s="333" t="s">
        <v>68</v>
      </c>
      <c r="X208" s="153" t="s">
        <v>30</v>
      </c>
      <c r="Y208" s="153" t="s">
        <v>31</v>
      </c>
      <c r="Z208" s="153" t="s">
        <v>32</v>
      </c>
      <c r="AA208" s="153" t="s">
        <v>33</v>
      </c>
      <c r="AB208" s="153" t="s">
        <v>18</v>
      </c>
    </row>
    <row r="209" spans="1:28" s="5" customFormat="1" ht="56.25" customHeight="1" thickBot="1">
      <c r="A209" s="436"/>
      <c r="B209" s="414" t="s">
        <v>19</v>
      </c>
      <c r="C209" s="414"/>
      <c r="D209" s="415"/>
      <c r="E209" s="413" t="s">
        <v>20</v>
      </c>
      <c r="F209" s="415"/>
      <c r="G209" s="413" t="s">
        <v>21</v>
      </c>
      <c r="H209" s="415"/>
      <c r="I209" s="404" t="s">
        <v>22</v>
      </c>
      <c r="J209" s="383"/>
      <c r="K209" s="424" t="s">
        <v>334</v>
      </c>
      <c r="L209" s="446" t="s">
        <v>335</v>
      </c>
      <c r="M209" s="334" t="s">
        <v>336</v>
      </c>
      <c r="N209" s="335" t="s">
        <v>337</v>
      </c>
      <c r="O209" s="336">
        <v>0.25</v>
      </c>
      <c r="P209" s="337">
        <v>0.25</v>
      </c>
      <c r="Q209" s="166">
        <v>0.25</v>
      </c>
      <c r="R209" s="166">
        <v>0.25</v>
      </c>
      <c r="S209" s="166">
        <v>0.1</v>
      </c>
      <c r="T209" s="396" t="s">
        <v>338</v>
      </c>
      <c r="U209" s="300" t="s">
        <v>28</v>
      </c>
      <c r="V209" s="410"/>
      <c r="W209" s="338" t="s">
        <v>29</v>
      </c>
      <c r="X209" s="238">
        <f>+[1]G.TRANSVERSAL!X33</f>
        <v>2.5000000000000001E-2</v>
      </c>
      <c r="Y209" s="238">
        <f>+[1]G.TRANSVERSAL!Y33</f>
        <v>2.5000000000000001E-2</v>
      </c>
      <c r="Z209" s="238">
        <f>+[1]G.TRANSVERSAL!Z33</f>
        <v>2.5000000000000001E-2</v>
      </c>
      <c r="AA209" s="238">
        <f>+[1]G.TRANSVERSAL!AA33</f>
        <v>0</v>
      </c>
      <c r="AB209" s="339">
        <f>+X209+Y209+Z209+AA209</f>
        <v>7.5000000000000011E-2</v>
      </c>
    </row>
    <row r="210" spans="1:28" s="5" customFormat="1" ht="56.25" customHeight="1" thickBot="1">
      <c r="A210" s="436"/>
      <c r="B210" s="414" t="s">
        <v>218</v>
      </c>
      <c r="C210" s="414"/>
      <c r="D210" s="415"/>
      <c r="E210" s="404" t="s">
        <v>339</v>
      </c>
      <c r="F210" s="405"/>
      <c r="G210" s="451" t="s">
        <v>340</v>
      </c>
      <c r="H210" s="405"/>
      <c r="I210" s="413"/>
      <c r="J210" s="414"/>
      <c r="K210" s="436"/>
      <c r="L210" s="403"/>
      <c r="M210" s="340" t="s">
        <v>341</v>
      </c>
      <c r="N210" s="341" t="s">
        <v>342</v>
      </c>
      <c r="O210" s="342" t="str">
        <f>+O211</f>
        <v>N/A</v>
      </c>
      <c r="P210" s="343" t="str">
        <f>+P211</f>
        <v>N/A</v>
      </c>
      <c r="Q210" s="166" t="str">
        <f>+P210</f>
        <v>N/A</v>
      </c>
      <c r="R210" s="166">
        <v>1</v>
      </c>
      <c r="S210" s="233">
        <v>0.1</v>
      </c>
      <c r="T210" s="396"/>
      <c r="U210" s="182">
        <v>42004</v>
      </c>
      <c r="V210" s="165" t="str">
        <f>+[1]G.TRANSVERSAL!V34</f>
        <v>Informe del Estudio solicitado con memorandos 20143000054933 y 20143000056443</v>
      </c>
      <c r="W210" s="182">
        <v>42011</v>
      </c>
      <c r="X210" s="165" t="str">
        <f>+[1]G.TRANSVERSAL!X34</f>
        <v>N/A</v>
      </c>
      <c r="Y210" s="165" t="str">
        <f>+[1]G.TRANSVERSAL!Y34</f>
        <v>N/A</v>
      </c>
      <c r="Z210" s="165" t="str">
        <f>+[1]G.TRANSVERSAL!Z34</f>
        <v>N/A</v>
      </c>
      <c r="AA210" s="165">
        <f>+[1]G.TRANSVERSAL!AA34</f>
        <v>0</v>
      </c>
      <c r="AB210" s="339">
        <f>+AA210</f>
        <v>0</v>
      </c>
    </row>
    <row r="211" spans="1:28" s="5" customFormat="1" ht="57" customHeight="1" thickBot="1">
      <c r="A211" s="436"/>
      <c r="B211" s="157"/>
      <c r="C211" s="157"/>
      <c r="D211" s="157"/>
      <c r="E211" s="157"/>
      <c r="F211" s="157"/>
      <c r="G211" s="157"/>
      <c r="H211" s="157"/>
      <c r="I211" s="157"/>
      <c r="J211" s="157"/>
      <c r="K211" s="436"/>
      <c r="L211" s="424" t="s">
        <v>343</v>
      </c>
      <c r="M211" s="344" t="s">
        <v>344</v>
      </c>
      <c r="N211" s="345" t="s">
        <v>345</v>
      </c>
      <c r="O211" s="346" t="str">
        <f>+O212</f>
        <v>N/A</v>
      </c>
      <c r="P211" s="347" t="str">
        <f>+O211</f>
        <v>N/A</v>
      </c>
      <c r="Q211" s="166" t="str">
        <f>+P211</f>
        <v>N/A</v>
      </c>
      <c r="R211" s="166">
        <v>1</v>
      </c>
      <c r="S211" s="233">
        <v>0.1</v>
      </c>
      <c r="T211" s="396" t="s">
        <v>346</v>
      </c>
      <c r="U211" s="182">
        <v>42004</v>
      </c>
      <c r="V211" s="253" t="str">
        <f>+[1]G.TRANSVERSAL!V35</f>
        <v>Boletin generado.</v>
      </c>
      <c r="W211" s="182">
        <v>42011</v>
      </c>
      <c r="X211" s="321" t="str">
        <f>+[1]G.TRANSVERSAL!X35</f>
        <v>N/A</v>
      </c>
      <c r="Y211" s="321" t="str">
        <f>+[1]G.TRANSVERSAL!Y35</f>
        <v>N/A</v>
      </c>
      <c r="Z211" s="321" t="str">
        <f>+[1]G.TRANSVERSAL!Z35</f>
        <v>N/A</v>
      </c>
      <c r="AA211" s="321">
        <f>+[1]G.TRANSVERSAL!AA35</f>
        <v>0</v>
      </c>
      <c r="AB211" s="339">
        <f>+AA211</f>
        <v>0</v>
      </c>
    </row>
    <row r="212" spans="1:28" s="5" customFormat="1" ht="57" customHeight="1" thickBot="1">
      <c r="A212" s="436"/>
      <c r="B212" s="348"/>
      <c r="C212" s="348"/>
      <c r="D212" s="348"/>
      <c r="E212" s="348"/>
      <c r="F212" s="348"/>
      <c r="G212" s="348"/>
      <c r="H212" s="348"/>
      <c r="I212" s="157"/>
      <c r="J212" s="157"/>
      <c r="K212" s="436"/>
      <c r="L212" s="437"/>
      <c r="M212" s="349" t="s">
        <v>347</v>
      </c>
      <c r="N212" s="341" t="s">
        <v>348</v>
      </c>
      <c r="O212" s="350" t="str">
        <f>+O217</f>
        <v>N/A</v>
      </c>
      <c r="P212" s="351">
        <v>0.5</v>
      </c>
      <c r="Q212" s="166" t="str">
        <f>+Q211</f>
        <v>N/A</v>
      </c>
      <c r="R212" s="166">
        <v>0.5</v>
      </c>
      <c r="S212" s="233">
        <v>0.1</v>
      </c>
      <c r="T212" s="396"/>
      <c r="U212" s="165" t="s">
        <v>155</v>
      </c>
      <c r="V212" s="352" t="str">
        <f>+[1]G.TRANSVERSAL!V36</f>
        <v xml:space="preserve"> Resoluciones 7834 DE 19 DE MAYO DE 2014 PARA TUMACO S.A., 9709 DE 29 DE MAYO DE 2014 PARA LINEAS AEREAS SURAMERICANAS S.A. y 9710 DE 29 DE MAYO DE 2014 PARA COOPERATIVA DE TRANSPORTE VELOTAX</v>
      </c>
      <c r="W212" s="338" t="s">
        <v>196</v>
      </c>
      <c r="X212" s="166" t="str">
        <f>+[1]G.TRANSVERSAL!X36</f>
        <v>N/A</v>
      </c>
      <c r="Y212" s="166">
        <f>+[1]G.TRANSVERSAL!Y36</f>
        <v>0.05</v>
      </c>
      <c r="Z212" s="166" t="str">
        <f>+[1]G.TRANSVERSAL!Z36</f>
        <v>N/A</v>
      </c>
      <c r="AA212" s="166">
        <f>+[1]G.TRANSVERSAL!AA36</f>
        <v>0</v>
      </c>
      <c r="AB212" s="339">
        <f>+AA212+Y212</f>
        <v>0.05</v>
      </c>
    </row>
    <row r="213" spans="1:28" s="5" customFormat="1" ht="70.5" customHeight="1" thickBot="1">
      <c r="A213" s="436"/>
      <c r="B213" s="404" t="s">
        <v>59</v>
      </c>
      <c r="C213" s="383"/>
      <c r="D213" s="383"/>
      <c r="E213" s="383"/>
      <c r="F213" s="383"/>
      <c r="G213" s="383"/>
      <c r="H213" s="383"/>
      <c r="I213" s="383"/>
      <c r="J213" s="405"/>
      <c r="K213" s="436"/>
      <c r="L213" s="446" t="s">
        <v>349</v>
      </c>
      <c r="M213" s="344" t="s">
        <v>350</v>
      </c>
      <c r="N213" s="353" t="s">
        <v>351</v>
      </c>
      <c r="O213" s="346">
        <v>0.17</v>
      </c>
      <c r="P213" s="347">
        <v>0.33</v>
      </c>
      <c r="Q213" s="166">
        <v>0.42</v>
      </c>
      <c r="R213" s="166">
        <v>0.08</v>
      </c>
      <c r="S213" s="166">
        <v>0.05</v>
      </c>
      <c r="T213" s="396" t="s">
        <v>352</v>
      </c>
      <c r="U213" s="354" t="s">
        <v>28</v>
      </c>
      <c r="V213" s="355" t="str">
        <f>+[1]G.TRANSVERSAL!V37</f>
        <v>PRIMER TRIMESTRE: Se dictaron 124 medidas cautelares.
SEGUNDO TRIMESTRE: Se dictaron 297 medidas cautelares. La informacion reposa en el libro de autos de la oficina de cobro coactivo.
TERCER TRIMESTRE: 24 autos qu se pueden ver en el libro de autos de la oficina de cobro coactivo</v>
      </c>
      <c r="W213" s="338" t="s">
        <v>29</v>
      </c>
      <c r="X213" s="238">
        <f>+[1]G.TRANSVERSAL!X37</f>
        <v>8.5000000000000006E-3</v>
      </c>
      <c r="Y213" s="238">
        <f>+[1]G.TRANSVERSAL!Y37</f>
        <v>1.6500000000000001E-2</v>
      </c>
      <c r="Z213" s="238">
        <f>+[1]G.TRANSVERSAL!Z37</f>
        <v>7.0000000000000001E-3</v>
      </c>
      <c r="AA213" s="235">
        <f>+[1]G.TRANSVERSAL!AA37</f>
        <v>0</v>
      </c>
      <c r="AB213" s="339">
        <f>+X213+Y213+Z213+AA213</f>
        <v>3.2000000000000001E-2</v>
      </c>
    </row>
    <row r="214" spans="1:28" s="5" customFormat="1" ht="97.5" customHeight="1" thickBot="1">
      <c r="A214" s="436"/>
      <c r="B214" s="402" t="s">
        <v>62</v>
      </c>
      <c r="C214" s="404" t="s">
        <v>63</v>
      </c>
      <c r="D214" s="383"/>
      <c r="E214" s="383"/>
      <c r="F214" s="405"/>
      <c r="G214" s="404" t="s">
        <v>64</v>
      </c>
      <c r="H214" s="405"/>
      <c r="I214" s="406" t="s">
        <v>65</v>
      </c>
      <c r="J214" s="438"/>
      <c r="K214" s="436"/>
      <c r="L214" s="447"/>
      <c r="M214" s="357" t="s">
        <v>353</v>
      </c>
      <c r="N214" s="358" t="s">
        <v>354</v>
      </c>
      <c r="O214" s="359">
        <v>0.2</v>
      </c>
      <c r="P214" s="360">
        <v>0.3</v>
      </c>
      <c r="Q214" s="166">
        <v>0.3</v>
      </c>
      <c r="R214" s="166">
        <v>0.2</v>
      </c>
      <c r="S214" s="166">
        <v>0.05</v>
      </c>
      <c r="T214" s="396"/>
      <c r="U214" s="354" t="s">
        <v>28</v>
      </c>
      <c r="V214" s="355" t="str">
        <f>+[1]G.TRANSVERSAL!V38</f>
        <v>A 30 de Junio de 2014  se han realizado 7 fichas teniendo en cuenta que no se ha hecho comité de sostenimiento contable en el segundo trimestre informacion suministrada por el Dr. David Murcia.
TERCER TRIMESTRE: No se ha llevado a cabo esta actividad por que el modelo del formato de la ficha tecnica esta en estudio para ser aprobada desde el mes de julio y no se ha vuelto a reunir el comité.</v>
      </c>
      <c r="W214" s="338" t="s">
        <v>29</v>
      </c>
      <c r="X214" s="235">
        <f>+[1]G.TRANSVERSAL!X38</f>
        <v>0</v>
      </c>
      <c r="Y214" s="318">
        <f>+[1]G.TRANSVERSAL!Y38</f>
        <v>1.4000000000000002E-3</v>
      </c>
      <c r="Z214" s="235">
        <f>+[1]G.TRANSVERSAL!Z38</f>
        <v>0</v>
      </c>
      <c r="AA214" s="235">
        <f>+[1]G.TRANSVERSAL!AA38</f>
        <v>0</v>
      </c>
      <c r="AB214" s="361">
        <f t="shared" ref="AB214:AB223" si="11">+X214+Y214+Z214+AA214</f>
        <v>1.4000000000000002E-3</v>
      </c>
    </row>
    <row r="215" spans="1:28" s="5" customFormat="1" ht="90.75" customHeight="1" thickBot="1">
      <c r="A215" s="436"/>
      <c r="B215" s="403"/>
      <c r="C215" s="161">
        <v>41729</v>
      </c>
      <c r="D215" s="162">
        <v>41820</v>
      </c>
      <c r="E215" s="162">
        <v>41912</v>
      </c>
      <c r="F215" s="163">
        <v>42004</v>
      </c>
      <c r="G215" s="156" t="s">
        <v>69</v>
      </c>
      <c r="H215" s="164" t="s">
        <v>70</v>
      </c>
      <c r="I215" s="445"/>
      <c r="J215" s="439"/>
      <c r="K215" s="436"/>
      <c r="L215" s="448"/>
      <c r="M215" s="357" t="s">
        <v>355</v>
      </c>
      <c r="N215" s="358" t="s">
        <v>356</v>
      </c>
      <c r="O215" s="359">
        <v>0.25</v>
      </c>
      <c r="P215" s="360">
        <v>0.25</v>
      </c>
      <c r="Q215" s="166">
        <v>0.25</v>
      </c>
      <c r="R215" s="166">
        <v>0.25</v>
      </c>
      <c r="S215" s="166">
        <v>0.05</v>
      </c>
      <c r="T215" s="396"/>
      <c r="U215" s="354" t="s">
        <v>28</v>
      </c>
      <c r="V215" s="355" t="str">
        <f>+[1]G.TRANSVERSAL!V39</f>
        <v>Teniendo en cuenta el inventario consolidado, se encontraron 1076 resoluciones de fallo. La informacion en hoja excel reposa en la base de datos de la jefe de la Oficina Asesora Juridica.
TERCER TRIMESTRE:  1076 es el consolidado al 100% teniendo en cuenta que se llevo a cabo el inventario real y se encontraron muchas duplicidades en el archivo.</v>
      </c>
      <c r="W215" s="338" t="s">
        <v>29</v>
      </c>
      <c r="X215" s="318">
        <f>+[1]G.TRANSVERSAL!X39</f>
        <v>0</v>
      </c>
      <c r="Y215" s="318">
        <f>+[1]G.TRANSVERSAL!Y39</f>
        <v>4.4833333333333331E-3</v>
      </c>
      <c r="Z215" s="318">
        <f>+[1]G.TRANSVERSAL!Z39</f>
        <v>0</v>
      </c>
      <c r="AA215" s="235">
        <f>+[1]G.TRANSVERSAL!AA39</f>
        <v>0</v>
      </c>
      <c r="AB215" s="361">
        <f t="shared" si="11"/>
        <v>4.4833333333333331E-3</v>
      </c>
    </row>
    <row r="216" spans="1:28" s="5" customFormat="1" ht="81" customHeight="1" thickBot="1">
      <c r="A216" s="436"/>
      <c r="B216" s="362"/>
      <c r="C216" s="152"/>
      <c r="D216" s="152"/>
      <c r="E216" s="152"/>
      <c r="F216" s="152"/>
      <c r="G216" s="156"/>
      <c r="H216" s="156"/>
      <c r="I216" s="236"/>
      <c r="J216" s="236"/>
      <c r="K216" s="436"/>
      <c r="L216" s="450"/>
      <c r="M216" s="363" t="s">
        <v>357</v>
      </c>
      <c r="N216" s="341" t="s">
        <v>358</v>
      </c>
      <c r="O216" s="350">
        <v>0.25</v>
      </c>
      <c r="P216" s="351">
        <v>0.25</v>
      </c>
      <c r="Q216" s="166">
        <v>0.25</v>
      </c>
      <c r="R216" s="166">
        <v>0.25</v>
      </c>
      <c r="S216" s="166">
        <v>0.05</v>
      </c>
      <c r="T216" s="396"/>
      <c r="U216" s="354" t="s">
        <v>28</v>
      </c>
      <c r="V216" s="355" t="str">
        <f>+[1]G.TRANSVERSAL!V40</f>
        <v>PRIMER SEMESTRE: 500 expedientes adecuados.
SEGUNDO TRIMESTRE: 16 expedientes adecuados. El archivo fisico ubicado en el área de Cobro Coactivo.
TERCER TRIMESSTRE: A 30 de septiembre se encuentran rotulados y debidamente foliados 1500 expedientes según el coordinador de cobro coactivo y la evidencia se encuentra en esta dependencia.</v>
      </c>
      <c r="W216" s="338" t="s">
        <v>29</v>
      </c>
      <c r="X216" s="238">
        <f>+[1]G.TRANSVERSAL!X40</f>
        <v>1.2500000000000001E-2</v>
      </c>
      <c r="Y216" s="318">
        <f>+[1]G.TRANSVERSAL!Y40</f>
        <v>3.2000000000000003E-4</v>
      </c>
      <c r="Z216" s="238">
        <f>+[1]G.TRANSVERSAL!Z40</f>
        <v>1.2500000000000001E-2</v>
      </c>
      <c r="AA216" s="238">
        <f>+[1]G.TRANSVERSAL!AA40</f>
        <v>0</v>
      </c>
      <c r="AB216" s="339">
        <f t="shared" si="11"/>
        <v>2.5320000000000002E-2</v>
      </c>
    </row>
    <row r="217" spans="1:28" s="5" customFormat="1" ht="49.5" customHeight="1" thickBot="1">
      <c r="A217" s="436"/>
      <c r="B217" s="171"/>
      <c r="C217" s="172"/>
      <c r="D217" s="172"/>
      <c r="E217" s="172"/>
      <c r="F217" s="172"/>
      <c r="G217" s="173"/>
      <c r="H217" s="173"/>
      <c r="I217" s="174"/>
      <c r="J217" s="174"/>
      <c r="K217" s="436"/>
      <c r="L217" s="446" t="s">
        <v>359</v>
      </c>
      <c r="M217" s="364" t="s">
        <v>360</v>
      </c>
      <c r="N217" s="353" t="s">
        <v>361</v>
      </c>
      <c r="O217" s="346" t="s">
        <v>38</v>
      </c>
      <c r="P217" s="347" t="s">
        <v>38</v>
      </c>
      <c r="Q217" s="166" t="s">
        <v>38</v>
      </c>
      <c r="R217" s="166">
        <v>1</v>
      </c>
      <c r="S217" s="166">
        <v>0.04</v>
      </c>
      <c r="T217" s="396" t="s">
        <v>362</v>
      </c>
      <c r="U217" s="182">
        <v>42004</v>
      </c>
      <c r="V217" s="165" t="str">
        <f>+[1]G.TRANSVERSAL!V41</f>
        <v>Boletin Juridico.</v>
      </c>
      <c r="W217" s="182">
        <v>42011</v>
      </c>
      <c r="X217" s="238" t="str">
        <f>+[1]G.TRANSVERSAL!X41</f>
        <v>N/A</v>
      </c>
      <c r="Y217" s="238" t="str">
        <f>+[1]G.TRANSVERSAL!Y41</f>
        <v>N/A</v>
      </c>
      <c r="Z217" s="238" t="str">
        <f>+[1]G.TRANSVERSAL!Z41</f>
        <v>N/A</v>
      </c>
      <c r="AA217" s="238">
        <f>+[1]G.TRANSVERSAL!AA41</f>
        <v>0</v>
      </c>
      <c r="AB217" s="339">
        <f>+AA217</f>
        <v>0</v>
      </c>
    </row>
    <row r="218" spans="1:28" s="5" customFormat="1" ht="77.25" customHeight="1" thickBot="1">
      <c r="A218" s="436"/>
      <c r="B218" s="171"/>
      <c r="C218" s="172"/>
      <c r="D218" s="172"/>
      <c r="E218" s="172"/>
      <c r="F218" s="172"/>
      <c r="G218" s="173"/>
      <c r="H218" s="173"/>
      <c r="I218" s="174"/>
      <c r="J218" s="174"/>
      <c r="K218" s="436"/>
      <c r="L218" s="447"/>
      <c r="M218" s="365" t="s">
        <v>363</v>
      </c>
      <c r="N218" s="358" t="s">
        <v>364</v>
      </c>
      <c r="O218" s="359">
        <v>0.25</v>
      </c>
      <c r="P218" s="360">
        <v>0.25</v>
      </c>
      <c r="Q218" s="166">
        <v>0.25</v>
      </c>
      <c r="R218" s="166">
        <v>0.25</v>
      </c>
      <c r="S218" s="166">
        <v>0.04</v>
      </c>
      <c r="T218" s="396"/>
      <c r="U218" s="165" t="s">
        <v>28</v>
      </c>
      <c r="V218" s="234" t="str">
        <f>+[1]G.TRANSVERSAL!V42</f>
        <v>PRIMER TRIMESTRE: Se respondieron 116 Acciones de Tutela.
SEGUNDO TRIMESTRE: Se respondieron  59 acciones de tutela. La informacion reposa en la base de datos de la secretaria de la Oficina Asesora Juridica. 
TERCER TRIMESTRE: En el trimestre se contestaron 106 acciones de tutela como se puede evidenciar en la secretaria de la oficina y en las carpetas destinadas para eso.</v>
      </c>
      <c r="W218" s="338" t="s">
        <v>29</v>
      </c>
      <c r="X218" s="238">
        <f>+[1]G.TRANSVERSAL!X42</f>
        <v>0.01</v>
      </c>
      <c r="Y218" s="238">
        <f>+[1]G.TRANSVERSAL!Y42</f>
        <v>0.01</v>
      </c>
      <c r="Z218" s="238">
        <f>+[1]G.TRANSVERSAL!Z42</f>
        <v>0.01</v>
      </c>
      <c r="AA218" s="238">
        <f>+[1]G.TRANSVERSAL!AA42</f>
        <v>0</v>
      </c>
      <c r="AB218" s="339">
        <f t="shared" si="11"/>
        <v>0.03</v>
      </c>
    </row>
    <row r="219" spans="1:28" s="5" customFormat="1" ht="82.5" customHeight="1" thickBot="1">
      <c r="A219" s="436"/>
      <c r="B219" s="157"/>
      <c r="C219" s="157"/>
      <c r="D219" s="157"/>
      <c r="E219" s="157"/>
      <c r="F219" s="157"/>
      <c r="G219" s="157"/>
      <c r="H219" s="157"/>
      <c r="I219" s="157"/>
      <c r="J219" s="157"/>
      <c r="K219" s="436"/>
      <c r="L219" s="448"/>
      <c r="M219" s="365" t="s">
        <v>365</v>
      </c>
      <c r="N219" s="358" t="s">
        <v>366</v>
      </c>
      <c r="O219" s="359">
        <v>0.26</v>
      </c>
      <c r="P219" s="360">
        <v>0.26</v>
      </c>
      <c r="Q219" s="166">
        <v>0.26</v>
      </c>
      <c r="R219" s="166">
        <v>0.23</v>
      </c>
      <c r="S219" s="166">
        <v>0.04</v>
      </c>
      <c r="T219" s="396"/>
      <c r="U219" s="165" t="s">
        <v>28</v>
      </c>
      <c r="V219" s="234" t="str">
        <f>+[1]G.TRANSVERSAL!V43</f>
        <v>PRIMER TRIMESTRE: Se respondieron 7 Derechos de Petición.
SEGUNDO TRIMESTRE: Se respondieron 5 Derechos de Petición. La informacion reposa en la base de datos de la secretaria de la Oficina Asesora Juridica. 
TERCER TRIMESTRE:   Se respondieron 10 derechos de peticion qu se presentaro para tramite en la Oficina Juridica.</v>
      </c>
      <c r="W219" s="338" t="s">
        <v>29</v>
      </c>
      <c r="X219" s="318">
        <f>+[1]G.TRANSVERSAL!X43</f>
        <v>8.0000000000000004E-4</v>
      </c>
      <c r="Y219" s="318">
        <f>+[1]G.TRANSVERSAL!Y43</f>
        <v>8.0000000000000004E-4</v>
      </c>
      <c r="Z219" s="318">
        <f>+[1]G.TRANSVERSAL!Z43</f>
        <v>1.0400000000000001E-2</v>
      </c>
      <c r="AA219" s="318">
        <f>+[1]G.TRANSVERSAL!AA43</f>
        <v>0</v>
      </c>
      <c r="AB219" s="361">
        <f t="shared" si="11"/>
        <v>1.2000000000000002E-2</v>
      </c>
    </row>
    <row r="220" spans="1:28" s="5" customFormat="1" ht="84.75" customHeight="1" thickBot="1">
      <c r="A220" s="436"/>
      <c r="B220" s="348"/>
      <c r="C220" s="348"/>
      <c r="D220" s="348"/>
      <c r="E220" s="348"/>
      <c r="F220" s="348"/>
      <c r="G220" s="348"/>
      <c r="H220" s="348"/>
      <c r="I220" s="348"/>
      <c r="J220" s="348"/>
      <c r="K220" s="436"/>
      <c r="L220" s="449"/>
      <c r="M220" s="365" t="s">
        <v>367</v>
      </c>
      <c r="N220" s="358" t="s">
        <v>364</v>
      </c>
      <c r="O220" s="359">
        <v>0.23</v>
      </c>
      <c r="P220" s="360">
        <v>0.26</v>
      </c>
      <c r="Q220" s="166">
        <v>0.26</v>
      </c>
      <c r="R220" s="166">
        <v>0.26</v>
      </c>
      <c r="S220" s="166">
        <v>0.04</v>
      </c>
      <c r="T220" s="396"/>
      <c r="U220" s="165" t="s">
        <v>28</v>
      </c>
      <c r="V220" s="234" t="str">
        <f>+[1]G.TRANSVERSAL!V44</f>
        <v>PRIMER TRIMESTRE. Se dio respuesta a 5 conceptos solicitados.
SEGUNDO TRIMESTRE: Se dio respuesta a 6 conceptos solicitados. Los radicados se encuentran en la  carpeta de la secretaria de la Oficina Asesora Juridica.
TERCER TRIMESTRE: se contesto en termino y en un 100% los 8 conceptos juridicos que se solicitaron.</v>
      </c>
      <c r="W220" s="338" t="s">
        <v>29</v>
      </c>
      <c r="X220" s="238">
        <f>+[1]G.TRANSVERSAL!X44</f>
        <v>4.5999999999999999E-3</v>
      </c>
      <c r="Y220" s="238">
        <f>+[1]G.TRANSVERSAL!Y44</f>
        <v>5.2000000000000006E-3</v>
      </c>
      <c r="Z220" s="238">
        <f>+[1]G.TRANSVERSAL!Z44</f>
        <v>1.0400000000000001E-2</v>
      </c>
      <c r="AA220" s="238">
        <f>+[1]G.TRANSVERSAL!AA44</f>
        <v>0</v>
      </c>
      <c r="AB220" s="339">
        <f t="shared" si="11"/>
        <v>2.0200000000000003E-2</v>
      </c>
    </row>
    <row r="221" spans="1:28" s="5" customFormat="1" ht="84.75" customHeight="1" thickBot="1">
      <c r="A221" s="436"/>
      <c r="B221" s="157"/>
      <c r="C221" s="157"/>
      <c r="D221" s="157"/>
      <c r="E221" s="157"/>
      <c r="F221" s="157"/>
      <c r="G221" s="157"/>
      <c r="H221" s="157"/>
      <c r="I221" s="157"/>
      <c r="J221" s="157"/>
      <c r="K221" s="436"/>
      <c r="L221" s="450"/>
      <c r="M221" s="366" t="s">
        <v>368</v>
      </c>
      <c r="N221" s="366" t="s">
        <v>369</v>
      </c>
      <c r="O221" s="350">
        <v>0.25</v>
      </c>
      <c r="P221" s="351">
        <v>0.25</v>
      </c>
      <c r="Q221" s="166">
        <v>0.25</v>
      </c>
      <c r="R221" s="166">
        <v>0.25</v>
      </c>
      <c r="S221" s="166">
        <v>0.04</v>
      </c>
      <c r="T221" s="396"/>
      <c r="U221" s="165" t="s">
        <v>28</v>
      </c>
      <c r="V221" s="234" t="str">
        <f>+[1]G.TRANSVERSAL!V45</f>
        <v>AL SEGUNDO TRIMESTRE: Se generaron 175 Resoluciones de recursos de apelación en término legal informacion que reposa en la base de datos de la secretaria de la Oficina Asesora Juridica.
TERCER TRIMESTRE: se generaron 222 recursos en terminos y listos para la firma del Superintendente.</v>
      </c>
      <c r="W221" s="338" t="s">
        <v>29</v>
      </c>
      <c r="X221" s="238">
        <f>+[1]G.TRANSVERSAL!X45</f>
        <v>0.01</v>
      </c>
      <c r="Y221" s="238">
        <f>+[1]G.TRANSVERSAL!Y45</f>
        <v>0.01</v>
      </c>
      <c r="Z221" s="238">
        <f>+[1]G.TRANSVERSAL!Z45</f>
        <v>0.01</v>
      </c>
      <c r="AA221" s="238">
        <f>+[1]G.TRANSVERSAL!AA45</f>
        <v>0</v>
      </c>
      <c r="AB221" s="166">
        <f t="shared" si="11"/>
        <v>0.03</v>
      </c>
    </row>
    <row r="222" spans="1:28" s="5" customFormat="1" ht="72" customHeight="1" thickBot="1">
      <c r="A222" s="436"/>
      <c r="B222" s="157"/>
      <c r="C222" s="157"/>
      <c r="D222" s="157"/>
      <c r="E222" s="157"/>
      <c r="F222" s="157"/>
      <c r="G222" s="157"/>
      <c r="H222" s="157"/>
      <c r="I222" s="157"/>
      <c r="J222" s="157"/>
      <c r="K222" s="436"/>
      <c r="L222" s="424" t="s">
        <v>370</v>
      </c>
      <c r="M222" s="364" t="s">
        <v>371</v>
      </c>
      <c r="N222" s="353" t="s">
        <v>224</v>
      </c>
      <c r="O222" s="346" t="s">
        <v>38</v>
      </c>
      <c r="P222" s="347">
        <v>0.5</v>
      </c>
      <c r="Q222" s="166" t="s">
        <v>38</v>
      </c>
      <c r="R222" s="166">
        <v>0.5</v>
      </c>
      <c r="S222" s="166">
        <v>0.1</v>
      </c>
      <c r="T222" s="396" t="s">
        <v>362</v>
      </c>
      <c r="U222" s="165" t="s">
        <v>155</v>
      </c>
      <c r="V222" s="234" t="str">
        <f>+[1]G.TRANSVERSAL!V46</f>
        <v>Esta información se actualiza mensualmente y de la cual se encarga el profesional especializado en encargo JOHN RIASCOS</v>
      </c>
      <c r="W222" s="338" t="s">
        <v>196</v>
      </c>
      <c r="X222" s="238" t="str">
        <f>+[1]G.TRANSVERSAL!X46</f>
        <v>N/A</v>
      </c>
      <c r="Y222" s="238">
        <f>+[1]G.TRANSVERSAL!Y46</f>
        <v>0.05</v>
      </c>
      <c r="Z222" s="238" t="str">
        <f>+[1]G.TRANSVERSAL!Z46</f>
        <v>N/A</v>
      </c>
      <c r="AA222" s="238">
        <f>+[1]G.TRANSVERSAL!AA46</f>
        <v>0</v>
      </c>
      <c r="AB222" s="166">
        <f>+AA222+Y222</f>
        <v>0.05</v>
      </c>
    </row>
    <row r="223" spans="1:28" s="5" customFormat="1" ht="82.5" customHeight="1" thickBot="1">
      <c r="A223" s="436"/>
      <c r="B223" s="159"/>
      <c r="C223" s="159"/>
      <c r="D223" s="159"/>
      <c r="E223" s="159"/>
      <c r="F223" s="159"/>
      <c r="G223" s="159"/>
      <c r="H223" s="159"/>
      <c r="I223" s="159"/>
      <c r="J223" s="159"/>
      <c r="K223" s="436"/>
      <c r="L223" s="436"/>
      <c r="M223" s="366" t="s">
        <v>372</v>
      </c>
      <c r="N223" s="341" t="s">
        <v>224</v>
      </c>
      <c r="O223" s="367">
        <v>0.25</v>
      </c>
      <c r="P223" s="351">
        <v>0.25</v>
      </c>
      <c r="Q223" s="166">
        <v>0.25</v>
      </c>
      <c r="R223" s="166">
        <v>0.25</v>
      </c>
      <c r="S223" s="166">
        <v>0.1</v>
      </c>
      <c r="T223" s="397"/>
      <c r="U223" s="165" t="s">
        <v>28</v>
      </c>
      <c r="V223" s="234" t="str">
        <f>+[1]G.TRANSVERSAL!V47</f>
        <v xml:space="preserve">PRIMER TRIMESTRE: Se realizaron 3 Comites de  Conciliacion.
SEGUNDO TRIMESTRE: Se realizaron 5 Comités de Conciliación.
La informacion suministrada por el Coordinador del Grupo de Cobro Persuasivo y Jurisdiccion Coactiva, reposa en un cuadro excel de su base de datos.
TERCER TRIMESTRE:  se realizaron 11 analisis de conciliacion  de las siguientes empresas COLTANQUES S.A.S, AGROINDUSTRIALES DEL TOLIMA S.A., TRANSGRANELES S.A.A., TRAFICOS Y FLETES S.A., DURLANYS MORALES, PEDRO ALVAREZ Y OTROS, ADISPETROLS.A., JULIA ARIZA, COOMOTORISTAS DEL CAUCA, SITRAMAR S.A., MIGUEL LATIFF. 
</v>
      </c>
      <c r="W223" s="338" t="s">
        <v>29</v>
      </c>
      <c r="X223" s="238">
        <f>+[1]G.TRANSVERSAL!X47</f>
        <v>1.2500000000000001E-2</v>
      </c>
      <c r="Y223" s="238">
        <f>+[1]G.TRANSVERSAL!Y47</f>
        <v>1.2500000000000001E-2</v>
      </c>
      <c r="Z223" s="238">
        <f>+[1]G.TRANSVERSAL!Z47</f>
        <v>1.2500000000000001E-2</v>
      </c>
      <c r="AA223" s="238">
        <f>+[1]G.TRANSVERSAL!AA47</f>
        <v>0</v>
      </c>
      <c r="AB223" s="166">
        <f t="shared" si="11"/>
        <v>3.7500000000000006E-2</v>
      </c>
    </row>
    <row r="224" spans="1:28" s="5" customFormat="1" ht="24.75" customHeight="1" thickBot="1">
      <c r="A224" s="260"/>
      <c r="B224" s="383" t="s">
        <v>77</v>
      </c>
      <c r="C224" s="383"/>
      <c r="D224" s="383"/>
      <c r="E224" s="405"/>
      <c r="F224" s="384" t="s">
        <v>331</v>
      </c>
      <c r="G224" s="385"/>
      <c r="H224" s="385"/>
      <c r="I224" s="385"/>
      <c r="J224" s="385"/>
      <c r="K224" s="437"/>
      <c r="L224" s="437"/>
      <c r="M224" s="432" t="s">
        <v>373</v>
      </c>
      <c r="N224" s="433"/>
      <c r="O224" s="433"/>
      <c r="P224" s="433"/>
      <c r="Q224" s="434"/>
      <c r="R224" s="435"/>
      <c r="S224" s="368">
        <f>SUM(S208:S223)</f>
        <v>1.0000000000000002</v>
      </c>
      <c r="T224" s="369"/>
      <c r="U224" s="262"/>
      <c r="V224" s="262"/>
      <c r="W224" s="370"/>
      <c r="X224" s="371">
        <f>SUM(X209:X223)</f>
        <v>8.3900000000000002E-2</v>
      </c>
      <c r="Y224" s="371">
        <f t="shared" ref="Y224:AB224" si="12">SUM(Y209:Y223)</f>
        <v>0.18620333333333333</v>
      </c>
      <c r="Z224" s="371">
        <f t="shared" si="12"/>
        <v>9.7799999999999998E-2</v>
      </c>
      <c r="AA224" s="371">
        <f t="shared" si="12"/>
        <v>0</v>
      </c>
      <c r="AB224" s="371">
        <f t="shared" si="12"/>
        <v>0.36790333333333336</v>
      </c>
    </row>
    <row r="225" spans="1:28" s="5" customFormat="1" ht="12" thickBot="1">
      <c r="A225" s="372"/>
      <c r="K225" s="373"/>
      <c r="X225" s="356"/>
      <c r="Y225" s="374"/>
    </row>
    <row r="226" spans="1:28" s="5" customFormat="1" ht="12" thickBot="1">
      <c r="A226" s="424" t="s">
        <v>291</v>
      </c>
      <c r="B226" s="438" t="s">
        <v>6</v>
      </c>
      <c r="C226" s="438"/>
      <c r="D226" s="438"/>
      <c r="E226" s="438"/>
      <c r="F226" s="438"/>
      <c r="G226" s="438"/>
      <c r="H226" s="438"/>
      <c r="I226" s="438"/>
      <c r="J226" s="438"/>
      <c r="K226" s="424" t="s">
        <v>7</v>
      </c>
      <c r="L226" s="424" t="s">
        <v>8</v>
      </c>
      <c r="M226" s="440" t="s">
        <v>9</v>
      </c>
      <c r="N226" s="440" t="s">
        <v>10</v>
      </c>
      <c r="O226" s="442" t="s">
        <v>81</v>
      </c>
      <c r="P226" s="443"/>
      <c r="Q226" s="443"/>
      <c r="R226" s="444"/>
      <c r="S226" s="429" t="s">
        <v>12</v>
      </c>
      <c r="T226" s="429" t="s">
        <v>13</v>
      </c>
      <c r="U226" s="429" t="s">
        <v>14</v>
      </c>
      <c r="V226" s="429" t="s">
        <v>15</v>
      </c>
      <c r="W226" s="429" t="s">
        <v>16</v>
      </c>
      <c r="X226" s="431" t="s">
        <v>259</v>
      </c>
      <c r="Y226" s="431"/>
      <c r="Z226" s="431"/>
      <c r="AA226" s="431"/>
      <c r="AB226" s="431"/>
    </row>
    <row r="227" spans="1:28" s="5" customFormat="1" ht="12" thickBot="1">
      <c r="A227" s="436"/>
      <c r="B227" s="439"/>
      <c r="C227" s="439"/>
      <c r="D227" s="439"/>
      <c r="E227" s="439"/>
      <c r="F227" s="439"/>
      <c r="G227" s="439"/>
      <c r="H227" s="439"/>
      <c r="I227" s="439"/>
      <c r="J227" s="439"/>
      <c r="K227" s="437"/>
      <c r="L227" s="437"/>
      <c r="M227" s="441"/>
      <c r="N227" s="441"/>
      <c r="O227" s="375">
        <v>41729</v>
      </c>
      <c r="P227" s="376">
        <v>41820</v>
      </c>
      <c r="Q227" s="376">
        <v>41912</v>
      </c>
      <c r="R227" s="377">
        <v>42004</v>
      </c>
      <c r="S227" s="430"/>
      <c r="T227" s="430"/>
      <c r="U227" s="430"/>
      <c r="V227" s="430"/>
      <c r="W227" s="430"/>
      <c r="X227" s="431"/>
      <c r="Y227" s="431"/>
      <c r="Z227" s="431"/>
      <c r="AA227" s="431"/>
      <c r="AB227" s="431"/>
    </row>
    <row r="228" spans="1:28" s="5" customFormat="1" ht="12" thickBot="1">
      <c r="A228" s="436"/>
      <c r="B228" s="259"/>
      <c r="C228" s="259"/>
      <c r="D228" s="259"/>
      <c r="E228" s="259"/>
      <c r="F228" s="259"/>
      <c r="G228" s="259"/>
      <c r="H228" s="259"/>
      <c r="I228" s="259"/>
      <c r="J228" s="259"/>
      <c r="K228" s="230"/>
      <c r="L228" s="259"/>
      <c r="M228" s="410" t="s">
        <v>374</v>
      </c>
      <c r="N228" s="396" t="s">
        <v>375</v>
      </c>
      <c r="O228" s="395" t="s">
        <v>38</v>
      </c>
      <c r="P228" s="395">
        <v>1</v>
      </c>
      <c r="Q228" s="395" t="s">
        <v>38</v>
      </c>
      <c r="R228" s="395" t="s">
        <v>38</v>
      </c>
      <c r="S228" s="395">
        <v>0.2</v>
      </c>
      <c r="T228" s="153"/>
      <c r="U228" s="153"/>
      <c r="V228" s="422" t="s">
        <v>376</v>
      </c>
      <c r="W228" s="153"/>
      <c r="X228" s="153" t="s">
        <v>30</v>
      </c>
      <c r="Y228" s="153" t="s">
        <v>31</v>
      </c>
      <c r="Z228" s="153" t="s">
        <v>32</v>
      </c>
      <c r="AA228" s="153" t="s">
        <v>33</v>
      </c>
      <c r="AB228" s="153" t="s">
        <v>18</v>
      </c>
    </row>
    <row r="229" spans="1:28" s="5" customFormat="1" ht="12" thickBot="1">
      <c r="A229" s="436"/>
      <c r="B229" s="299"/>
      <c r="C229" s="299"/>
      <c r="D229" s="299"/>
      <c r="E229" s="299"/>
      <c r="F229" s="299"/>
      <c r="G229" s="299"/>
      <c r="H229" s="299"/>
      <c r="I229" s="299"/>
      <c r="J229" s="299"/>
      <c r="K229" s="424" t="s">
        <v>377</v>
      </c>
      <c r="L229" s="427" t="s">
        <v>378</v>
      </c>
      <c r="M229" s="410"/>
      <c r="N229" s="396"/>
      <c r="O229" s="395"/>
      <c r="P229" s="395"/>
      <c r="Q229" s="395"/>
      <c r="R229" s="395"/>
      <c r="S229" s="395"/>
      <c r="T229" s="396" t="s">
        <v>379</v>
      </c>
      <c r="U229" s="392">
        <v>41820</v>
      </c>
      <c r="V229" s="423"/>
      <c r="W229" s="392">
        <v>41827</v>
      </c>
      <c r="X229" s="417" t="str">
        <f>+[1]G.TRANSVERSAL!X53</f>
        <v>N/A</v>
      </c>
      <c r="Y229" s="418">
        <f>+S228*P228</f>
        <v>0.2</v>
      </c>
      <c r="Z229" s="420" t="str">
        <f>+Z231</f>
        <v>N/A</v>
      </c>
      <c r="AA229" s="420" t="str">
        <f>+Z231</f>
        <v>N/A</v>
      </c>
      <c r="AB229" s="393">
        <f>+Y229</f>
        <v>0.2</v>
      </c>
    </row>
    <row r="230" spans="1:28" s="5" customFormat="1" ht="12" thickBot="1">
      <c r="A230" s="436"/>
      <c r="B230" s="413" t="s">
        <v>19</v>
      </c>
      <c r="C230" s="414"/>
      <c r="D230" s="415"/>
      <c r="E230" s="413" t="s">
        <v>20</v>
      </c>
      <c r="F230" s="415"/>
      <c r="G230" s="378" t="s">
        <v>21</v>
      </c>
      <c r="H230" s="261"/>
      <c r="I230" s="404" t="s">
        <v>22</v>
      </c>
      <c r="J230" s="405"/>
      <c r="K230" s="425"/>
      <c r="L230" s="428"/>
      <c r="M230" s="410"/>
      <c r="N230" s="396"/>
      <c r="O230" s="395"/>
      <c r="P230" s="395"/>
      <c r="Q230" s="395"/>
      <c r="R230" s="395"/>
      <c r="S230" s="395"/>
      <c r="T230" s="396"/>
      <c r="U230" s="392"/>
      <c r="V230" s="379"/>
      <c r="W230" s="392"/>
      <c r="X230" s="417"/>
      <c r="Y230" s="419"/>
      <c r="Z230" s="421"/>
      <c r="AA230" s="421"/>
      <c r="AB230" s="394"/>
    </row>
    <row r="231" spans="1:28" s="5" customFormat="1" ht="57" thickBot="1">
      <c r="A231" s="436"/>
      <c r="B231" s="414" t="s">
        <v>380</v>
      </c>
      <c r="C231" s="414"/>
      <c r="D231" s="415"/>
      <c r="E231" s="404" t="s">
        <v>381</v>
      </c>
      <c r="F231" s="405"/>
      <c r="G231" s="416">
        <v>1</v>
      </c>
      <c r="H231" s="415"/>
      <c r="I231" s="413"/>
      <c r="J231" s="414"/>
      <c r="K231" s="425"/>
      <c r="L231" s="380" t="s">
        <v>382</v>
      </c>
      <c r="M231" s="234" t="s">
        <v>383</v>
      </c>
      <c r="N231" s="165" t="s">
        <v>375</v>
      </c>
      <c r="O231" s="166" t="s">
        <v>38</v>
      </c>
      <c r="P231" s="166">
        <v>0.5</v>
      </c>
      <c r="Q231" s="166" t="s">
        <v>38</v>
      </c>
      <c r="R231" s="166">
        <v>0.5</v>
      </c>
      <c r="S231" s="166">
        <v>0.15</v>
      </c>
      <c r="T231" s="396" t="s">
        <v>384</v>
      </c>
      <c r="U231" s="182" t="s">
        <v>155</v>
      </c>
      <c r="V231" s="234" t="str">
        <f>+[1]G.TRANSVERSAL!V55</f>
        <v>SEGUNDO TRIMESTRE: El contratista David Salamanca presento mediante correo electrónico Informe de fecha 03/07/2014.</v>
      </c>
      <c r="W231" s="231" t="s">
        <v>196</v>
      </c>
      <c r="X231" s="165" t="str">
        <f>+[1]G.TRANSVERSAL!X55</f>
        <v>N/A</v>
      </c>
      <c r="Y231" s="238">
        <f>+[1]G.TRANSVERSAL!Y55</f>
        <v>7.4999999999999997E-2</v>
      </c>
      <c r="Z231" s="165" t="str">
        <f>+[1]G.TRANSVERSAL!Z55</f>
        <v>N/A</v>
      </c>
      <c r="AA231" s="238">
        <f>+[1]G.TRANSVERSAL!AA55</f>
        <v>0</v>
      </c>
      <c r="AB231" s="239">
        <f>+AA231+Y231</f>
        <v>7.4999999999999997E-2</v>
      </c>
    </row>
    <row r="232" spans="1:28" s="5" customFormat="1" ht="12" thickBot="1">
      <c r="A232" s="436"/>
      <c r="B232" s="299"/>
      <c r="C232" s="299"/>
      <c r="D232" s="299"/>
      <c r="E232" s="299"/>
      <c r="F232" s="299"/>
      <c r="G232" s="299"/>
      <c r="H232" s="299"/>
      <c r="I232" s="299"/>
      <c r="J232" s="299"/>
      <c r="K232" s="425"/>
      <c r="L232" s="427" t="s">
        <v>385</v>
      </c>
      <c r="M232" s="410" t="s">
        <v>386</v>
      </c>
      <c r="N232" s="396" t="s">
        <v>375</v>
      </c>
      <c r="O232" s="396" t="s">
        <v>38</v>
      </c>
      <c r="P232" s="395">
        <v>0.5</v>
      </c>
      <c r="Q232" s="396" t="s">
        <v>38</v>
      </c>
      <c r="R232" s="395">
        <v>0.5</v>
      </c>
      <c r="S232" s="395">
        <v>0.15</v>
      </c>
      <c r="T232" s="396"/>
      <c r="U232" s="392" t="s">
        <v>155</v>
      </c>
      <c r="V232" s="411" t="s">
        <v>387</v>
      </c>
      <c r="W232" s="396" t="s">
        <v>196</v>
      </c>
      <c r="X232" s="393" t="str">
        <f>+X231</f>
        <v>N/A</v>
      </c>
      <c r="Y232" s="412">
        <f>+[1]G.TRANSVERSAL!Y56</f>
        <v>7.4999999999999997E-2</v>
      </c>
      <c r="Z232" s="393" t="str">
        <f>+Z231</f>
        <v>N/A</v>
      </c>
      <c r="AA232" s="412">
        <f>+[1]G.TRANSVERSAL!AA56</f>
        <v>0</v>
      </c>
      <c r="AB232" s="398">
        <f>+AA232+Y232</f>
        <v>7.4999999999999997E-2</v>
      </c>
    </row>
    <row r="233" spans="1:28" s="5" customFormat="1" ht="12" thickBot="1">
      <c r="A233" s="436"/>
      <c r="B233" s="399" t="s">
        <v>59</v>
      </c>
      <c r="C233" s="400"/>
      <c r="D233" s="400"/>
      <c r="E233" s="400"/>
      <c r="F233" s="400"/>
      <c r="G233" s="400"/>
      <c r="H233" s="400"/>
      <c r="I233" s="400"/>
      <c r="J233" s="401"/>
      <c r="K233" s="425"/>
      <c r="L233" s="428"/>
      <c r="M233" s="410"/>
      <c r="N233" s="396"/>
      <c r="O233" s="396"/>
      <c r="P233" s="395"/>
      <c r="Q233" s="396"/>
      <c r="R233" s="395"/>
      <c r="S233" s="395"/>
      <c r="T233" s="396"/>
      <c r="U233" s="392"/>
      <c r="V233" s="411"/>
      <c r="W233" s="396"/>
      <c r="X233" s="393"/>
      <c r="Y233" s="412"/>
      <c r="Z233" s="394"/>
      <c r="AA233" s="412"/>
      <c r="AB233" s="394"/>
    </row>
    <row r="234" spans="1:28" s="5" customFormat="1" ht="23.25" thickBot="1">
      <c r="A234" s="436"/>
      <c r="B234" s="402" t="s">
        <v>62</v>
      </c>
      <c r="C234" s="404" t="s">
        <v>63</v>
      </c>
      <c r="D234" s="383"/>
      <c r="E234" s="383"/>
      <c r="F234" s="405"/>
      <c r="G234" s="404" t="s">
        <v>64</v>
      </c>
      <c r="H234" s="405"/>
      <c r="I234" s="406" t="s">
        <v>65</v>
      </c>
      <c r="J234" s="407"/>
      <c r="K234" s="425"/>
      <c r="L234" s="380" t="s">
        <v>388</v>
      </c>
      <c r="M234" s="410" t="s">
        <v>389</v>
      </c>
      <c r="N234" s="396" t="s">
        <v>375</v>
      </c>
      <c r="O234" s="396" t="s">
        <v>38</v>
      </c>
      <c r="P234" s="395" t="s">
        <v>38</v>
      </c>
      <c r="Q234" s="395">
        <v>1</v>
      </c>
      <c r="R234" s="396" t="s">
        <v>38</v>
      </c>
      <c r="S234" s="395">
        <v>0.2</v>
      </c>
      <c r="T234" s="396" t="s">
        <v>379</v>
      </c>
      <c r="U234" s="392">
        <v>41912</v>
      </c>
      <c r="V234" s="396" t="str">
        <f>+[1]G.TRANSVERSAL!V58</f>
        <v>TERCER TRIMESTRE: Se implementó la descarga de formatos ESFA solicitado por el grupo NIIF de la entidad, los cuales fueron puestos a disposición de los vigilados en el sistema vigia, al cual pueden ingresar desde la página web de la entidad en el siguiente enlace:</v>
      </c>
      <c r="W234" s="392">
        <v>41827</v>
      </c>
      <c r="X234" s="393" t="str">
        <f>+[1]G.TRANSVERSAL!X58</f>
        <v>N/A</v>
      </c>
      <c r="Y234" s="393" t="str">
        <f>+[1]G.TRANSVERSAL!Y58</f>
        <v>N/A</v>
      </c>
      <c r="Z234" s="393">
        <f>+[1]G.TRANSVERSAL!Z58</f>
        <v>0.2</v>
      </c>
      <c r="AA234" s="393">
        <f>+[1]G.TRANSVERSAL!AA58</f>
        <v>0</v>
      </c>
      <c r="AB234" s="393">
        <f>+Z234</f>
        <v>0.2</v>
      </c>
    </row>
    <row r="235" spans="1:28" s="5" customFormat="1" ht="12" thickBot="1">
      <c r="A235" s="436"/>
      <c r="B235" s="403"/>
      <c r="C235" s="161">
        <v>41729</v>
      </c>
      <c r="D235" s="162">
        <v>41820</v>
      </c>
      <c r="E235" s="162">
        <v>41912</v>
      </c>
      <c r="F235" s="163">
        <v>42004</v>
      </c>
      <c r="G235" s="156" t="s">
        <v>69</v>
      </c>
      <c r="H235" s="164" t="s">
        <v>70</v>
      </c>
      <c r="I235" s="408"/>
      <c r="J235" s="409"/>
      <c r="K235" s="425"/>
      <c r="L235" s="381"/>
      <c r="M235" s="410"/>
      <c r="N235" s="396"/>
      <c r="O235" s="396"/>
      <c r="P235" s="395"/>
      <c r="Q235" s="395"/>
      <c r="R235" s="396"/>
      <c r="S235" s="395"/>
      <c r="T235" s="397"/>
      <c r="U235" s="392"/>
      <c r="V235" s="396"/>
      <c r="W235" s="392"/>
      <c r="X235" s="393"/>
      <c r="Y235" s="393"/>
      <c r="Z235" s="393"/>
      <c r="AA235" s="393"/>
      <c r="AB235" s="394"/>
    </row>
    <row r="236" spans="1:28" s="5" customFormat="1" ht="57" thickBot="1">
      <c r="A236" s="436"/>
      <c r="B236" s="362"/>
      <c r="C236" s="152"/>
      <c r="D236" s="152"/>
      <c r="E236" s="152"/>
      <c r="F236" s="152"/>
      <c r="G236" s="156"/>
      <c r="H236" s="156"/>
      <c r="I236" s="236"/>
      <c r="J236" s="236"/>
      <c r="K236" s="425"/>
      <c r="L236" s="236" t="s">
        <v>390</v>
      </c>
      <c r="M236" s="234" t="s">
        <v>391</v>
      </c>
      <c r="N236" s="165" t="s">
        <v>375</v>
      </c>
      <c r="O236" s="166" t="s">
        <v>38</v>
      </c>
      <c r="P236" s="166">
        <v>1</v>
      </c>
      <c r="Q236" s="165" t="s">
        <v>38</v>
      </c>
      <c r="R236" s="165" t="s">
        <v>38</v>
      </c>
      <c r="S236" s="166">
        <v>0.2</v>
      </c>
      <c r="T236" s="397"/>
      <c r="U236" s="182">
        <v>41820</v>
      </c>
      <c r="V236" s="234" t="str">
        <f>+[1]G.TRANSVERSAL!V60</f>
        <v>SEGUNDO TRIMESTRE: El contratista David Salamanca presento mediante correo electrónico Informe de fecha 03/07/2014.</v>
      </c>
      <c r="W236" s="182">
        <v>41827</v>
      </c>
      <c r="X236" s="233" t="str">
        <f>+[1]G.TRANSVERSAL!X60</f>
        <v>N/A</v>
      </c>
      <c r="Y236" s="233">
        <f>+[1]G.TRANSVERSAL!Y60</f>
        <v>0.2</v>
      </c>
      <c r="Z236" s="233">
        <f>+[1]G.TRANSVERSAL!Z60</f>
        <v>0</v>
      </c>
      <c r="AA236" s="233">
        <f>+[1]G.TRANSVERSAL!AA60</f>
        <v>0</v>
      </c>
      <c r="AB236" s="233">
        <f>+Y236</f>
        <v>0.2</v>
      </c>
    </row>
    <row r="237" spans="1:28" s="5" customFormat="1" ht="338.25" thickBot="1">
      <c r="A237" s="436"/>
      <c r="B237" s="299"/>
      <c r="C237" s="299"/>
      <c r="D237" s="299"/>
      <c r="E237" s="299"/>
      <c r="F237" s="299"/>
      <c r="G237" s="299"/>
      <c r="H237" s="299"/>
      <c r="I237" s="299"/>
      <c r="J237" s="299"/>
      <c r="K237" s="425"/>
      <c r="L237" s="237" t="s">
        <v>392</v>
      </c>
      <c r="M237" s="234" t="s">
        <v>393</v>
      </c>
      <c r="N237" s="165" t="s">
        <v>394</v>
      </c>
      <c r="O237" s="166" t="s">
        <v>38</v>
      </c>
      <c r="P237" s="166" t="s">
        <v>38</v>
      </c>
      <c r="Q237" s="166">
        <v>0.5</v>
      </c>
      <c r="R237" s="166">
        <v>0.5</v>
      </c>
      <c r="S237" s="166">
        <v>0.1</v>
      </c>
      <c r="T237" s="397"/>
      <c r="U237" s="182" t="s">
        <v>43</v>
      </c>
      <c r="V237" s="165" t="str">
        <f>+[1]G.TRANSVERSAL!V61</f>
        <v xml:space="preserve">TERCER TRIMESTRE:*  La Oficina de Comunicaciones en correo electrónico de fecha agosto 21 d 2014 envío a los funcionarios la Aplicación Móvil de la SPT para denunciar en tiempo real las irregularidades en el servicio público de transporte escolar.
*El área de informática ha realizado la publicación de los actos administrativos de acuerdo a solicitudes enviadas por el Grupo de Notificaciones. Estos se pueden visualizar en la página web de la entidad en los siguientes enlaces:
 http://www.supertransporte.gov.co/index.php/normatividad/resoluciones/169-resoluciones-generales-2014
 http://www.supertransporte.gov.co/index.php/normatividad/resoluciones-notificadas-por-aviso
 http://www.supertransporte.gov.co/index.php/normatividad/177-circulares-2014
</v>
      </c>
      <c r="W237" s="231" t="s">
        <v>44</v>
      </c>
      <c r="X237" s="233" t="str">
        <f>+[1]G.TRANSVERSAL!X61</f>
        <v>N/A</v>
      </c>
      <c r="Y237" s="233" t="str">
        <f>+[1]G.TRANSVERSAL!Y61</f>
        <v>N/A</v>
      </c>
      <c r="Z237" s="233">
        <f>+[1]G.TRANSVERSAL!Z61</f>
        <v>0.05</v>
      </c>
      <c r="AA237" s="233">
        <f>+[1]G.TRANSVERSAL!AA61</f>
        <v>0</v>
      </c>
      <c r="AB237" s="233">
        <f>+AA237+Z237</f>
        <v>0.05</v>
      </c>
    </row>
    <row r="238" spans="1:28" s="5" customFormat="1" ht="12" thickBot="1">
      <c r="A238" s="437"/>
      <c r="B238" s="383" t="s">
        <v>77</v>
      </c>
      <c r="C238" s="383"/>
      <c r="D238" s="383"/>
      <c r="E238" s="383"/>
      <c r="F238" s="384" t="s">
        <v>78</v>
      </c>
      <c r="G238" s="385"/>
      <c r="H238" s="385"/>
      <c r="I238" s="385"/>
      <c r="J238" s="386"/>
      <c r="K238" s="426"/>
      <c r="L238" s="209"/>
      <c r="M238" s="387" t="s">
        <v>373</v>
      </c>
      <c r="N238" s="387"/>
      <c r="O238" s="387"/>
      <c r="P238" s="387"/>
      <c r="Q238" s="387"/>
      <c r="R238" s="387"/>
      <c r="S238" s="388">
        <f>SUM(S228:S237)</f>
        <v>0.99999999999999989</v>
      </c>
      <c r="T238" s="389"/>
      <c r="U238" s="390"/>
      <c r="V238" s="240"/>
      <c r="W238" s="322"/>
      <c r="X238" s="382">
        <f>SUM(X228:X237)</f>
        <v>0</v>
      </c>
      <c r="Y238" s="382">
        <f>SUM(Y228:Y237)</f>
        <v>0.55000000000000004</v>
      </c>
      <c r="Z238" s="382">
        <f t="shared" ref="Z238:AA238" si="13">SUM(Z228:Z237)</f>
        <v>0.25</v>
      </c>
      <c r="AA238" s="382">
        <f t="shared" si="13"/>
        <v>0</v>
      </c>
      <c r="AB238" s="233">
        <f>SUM(AB229:AB237)</f>
        <v>0.8</v>
      </c>
    </row>
    <row r="239" spans="1:28">
      <c r="AA239" s="391" t="s">
        <v>395</v>
      </c>
      <c r="AB239" s="391"/>
    </row>
  </sheetData>
  <mergeCells count="968">
    <mergeCell ref="A1:C4"/>
    <mergeCell ref="D1:AB1"/>
    <mergeCell ref="D2:X2"/>
    <mergeCell ref="D3:AB3"/>
    <mergeCell ref="D4:AB4"/>
    <mergeCell ref="A7:AB7"/>
    <mergeCell ref="X9:AA10"/>
    <mergeCell ref="AB9:AB10"/>
    <mergeCell ref="B11:D11"/>
    <mergeCell ref="E11:F11"/>
    <mergeCell ref="G11:H11"/>
    <mergeCell ref="I11:J11"/>
    <mergeCell ref="K11:K31"/>
    <mergeCell ref="L11:L14"/>
    <mergeCell ref="M11:M14"/>
    <mergeCell ref="N11:N14"/>
    <mergeCell ref="O9:R9"/>
    <mergeCell ref="S9:S10"/>
    <mergeCell ref="T9:T10"/>
    <mergeCell ref="U9:U10"/>
    <mergeCell ref="V9:V10"/>
    <mergeCell ref="W9:W10"/>
    <mergeCell ref="B9:J10"/>
    <mergeCell ref="K9:K10"/>
    <mergeCell ref="L9:L10"/>
    <mergeCell ref="M9:M10"/>
    <mergeCell ref="N9:N10"/>
    <mergeCell ref="N27:N28"/>
    <mergeCell ref="AB11:AB14"/>
    <mergeCell ref="B12:D13"/>
    <mergeCell ref="E12:F13"/>
    <mergeCell ref="G12:H13"/>
    <mergeCell ref="I12:J13"/>
    <mergeCell ref="X12:X14"/>
    <mergeCell ref="Y12:Y14"/>
    <mergeCell ref="O11:O14"/>
    <mergeCell ref="P11:P14"/>
    <mergeCell ref="Q11:Q14"/>
    <mergeCell ref="R11:R14"/>
    <mergeCell ref="S11:S14"/>
    <mergeCell ref="T11:T14"/>
    <mergeCell ref="Z12:Z14"/>
    <mergeCell ref="AA12:AA14"/>
    <mergeCell ref="L15:L26"/>
    <mergeCell ref="B25:J25"/>
    <mergeCell ref="B26:B27"/>
    <mergeCell ref="C26:F26"/>
    <mergeCell ref="G26:H26"/>
    <mergeCell ref="I26:J27"/>
    <mergeCell ref="L27:L30"/>
    <mergeCell ref="M27:M28"/>
    <mergeCell ref="U11:U14"/>
    <mergeCell ref="V11:V14"/>
    <mergeCell ref="W11:W14"/>
    <mergeCell ref="AA27:AA28"/>
    <mergeCell ref="AB27:AB28"/>
    <mergeCell ref="M29:M30"/>
    <mergeCell ref="N29:N30"/>
    <mergeCell ref="O29:O30"/>
    <mergeCell ref="P29:P30"/>
    <mergeCell ref="Q29:Q30"/>
    <mergeCell ref="R29:R30"/>
    <mergeCell ref="S29:S30"/>
    <mergeCell ref="T29:T30"/>
    <mergeCell ref="U27:U28"/>
    <mergeCell ref="V27:V28"/>
    <mergeCell ref="W27:W28"/>
    <mergeCell ref="X27:X28"/>
    <mergeCell ref="Y27:Y28"/>
    <mergeCell ref="Z27:Z28"/>
    <mergeCell ref="O27:O28"/>
    <mergeCell ref="P27:P28"/>
    <mergeCell ref="Q27:Q28"/>
    <mergeCell ref="R27:R28"/>
    <mergeCell ref="S27:S28"/>
    <mergeCell ref="T27:T28"/>
    <mergeCell ref="AA29:AA30"/>
    <mergeCell ref="AB29:AB30"/>
    <mergeCell ref="B31:E31"/>
    <mergeCell ref="F31:J31"/>
    <mergeCell ref="L31:W31"/>
    <mergeCell ref="A33:A50"/>
    <mergeCell ref="B33:J34"/>
    <mergeCell ref="K33:K34"/>
    <mergeCell ref="L33:L34"/>
    <mergeCell ref="M33:M34"/>
    <mergeCell ref="U29:U30"/>
    <mergeCell ref="V29:V30"/>
    <mergeCell ref="W29:W30"/>
    <mergeCell ref="X29:X30"/>
    <mergeCell ref="Y29:Y30"/>
    <mergeCell ref="Z29:Z30"/>
    <mergeCell ref="A9:A31"/>
    <mergeCell ref="W33:W34"/>
    <mergeCell ref="X33:AA34"/>
    <mergeCell ref="AB33:AB34"/>
    <mergeCell ref="B35:D35"/>
    <mergeCell ref="E35:F35"/>
    <mergeCell ref="G35:H35"/>
    <mergeCell ref="I35:J35"/>
    <mergeCell ref="K35:K50"/>
    <mergeCell ref="L35:L38"/>
    <mergeCell ref="M35:M36"/>
    <mergeCell ref="N33:N34"/>
    <mergeCell ref="O33:R33"/>
    <mergeCell ref="S33:S34"/>
    <mergeCell ref="T33:T34"/>
    <mergeCell ref="U33:U34"/>
    <mergeCell ref="V33:V34"/>
    <mergeCell ref="T35:T36"/>
    <mergeCell ref="U35:U36"/>
    <mergeCell ref="V35:V36"/>
    <mergeCell ref="W35:W36"/>
    <mergeCell ref="B36:D36"/>
    <mergeCell ref="M37:M38"/>
    <mergeCell ref="N37:N38"/>
    <mergeCell ref="O37:O38"/>
    <mergeCell ref="P37:P38"/>
    <mergeCell ref="Q37:Q38"/>
    <mergeCell ref="N35:N36"/>
    <mergeCell ref="O35:O36"/>
    <mergeCell ref="P35:P36"/>
    <mergeCell ref="Q35:Q36"/>
    <mergeCell ref="R35:R36"/>
    <mergeCell ref="S35:S36"/>
    <mergeCell ref="X37:X38"/>
    <mergeCell ref="Y37:Y38"/>
    <mergeCell ref="Z37:Z38"/>
    <mergeCell ref="AA37:AA38"/>
    <mergeCell ref="AB37:AB38"/>
    <mergeCell ref="L39:L42"/>
    <mergeCell ref="M39:M42"/>
    <mergeCell ref="N39:N42"/>
    <mergeCell ref="O39:O42"/>
    <mergeCell ref="P39:P42"/>
    <mergeCell ref="R37:R38"/>
    <mergeCell ref="S37:S38"/>
    <mergeCell ref="T37:T38"/>
    <mergeCell ref="U37:U38"/>
    <mergeCell ref="V37:V38"/>
    <mergeCell ref="W37:W38"/>
    <mergeCell ref="X39:X42"/>
    <mergeCell ref="Y39:Y40"/>
    <mergeCell ref="Z39:Z40"/>
    <mergeCell ref="AA39:AA40"/>
    <mergeCell ref="AB39:AB40"/>
    <mergeCell ref="Q39:Q42"/>
    <mergeCell ref="R39:R42"/>
    <mergeCell ref="S39:S42"/>
    <mergeCell ref="T39:T42"/>
    <mergeCell ref="U39:U40"/>
    <mergeCell ref="V39:V42"/>
    <mergeCell ref="B40:B43"/>
    <mergeCell ref="C40:J40"/>
    <mergeCell ref="U41:U42"/>
    <mergeCell ref="C42:F42"/>
    <mergeCell ref="G42:H42"/>
    <mergeCell ref="I43:J43"/>
    <mergeCell ref="L43:L49"/>
    <mergeCell ref="I44:J44"/>
    <mergeCell ref="W39:W42"/>
    <mergeCell ref="B50:E50"/>
    <mergeCell ref="F50:J50"/>
    <mergeCell ref="L50:W50"/>
    <mergeCell ref="A52:A65"/>
    <mergeCell ref="B52:J53"/>
    <mergeCell ref="K52:K53"/>
    <mergeCell ref="L52:L53"/>
    <mergeCell ref="M52:M53"/>
    <mergeCell ref="N52:N53"/>
    <mergeCell ref="O52:R52"/>
    <mergeCell ref="AB52:AB53"/>
    <mergeCell ref="B54:D54"/>
    <mergeCell ref="E54:F54"/>
    <mergeCell ref="G54:H54"/>
    <mergeCell ref="I54:J54"/>
    <mergeCell ref="K54:K65"/>
    <mergeCell ref="L54:L58"/>
    <mergeCell ref="M54:M55"/>
    <mergeCell ref="N54:N55"/>
    <mergeCell ref="O54:O55"/>
    <mergeCell ref="S52:S53"/>
    <mergeCell ref="T52:T53"/>
    <mergeCell ref="U52:U53"/>
    <mergeCell ref="V52:V53"/>
    <mergeCell ref="W52:W53"/>
    <mergeCell ref="X52:AA53"/>
    <mergeCell ref="V54:V55"/>
    <mergeCell ref="W54:W55"/>
    <mergeCell ref="B55:D55"/>
    <mergeCell ref="E55:F55"/>
    <mergeCell ref="G55:H55"/>
    <mergeCell ref="I55:J55"/>
    <mergeCell ref="P54:P55"/>
    <mergeCell ref="Q54:Q55"/>
    <mergeCell ref="R54:R55"/>
    <mergeCell ref="S54:S55"/>
    <mergeCell ref="T54:T55"/>
    <mergeCell ref="U54:U55"/>
    <mergeCell ref="Y56:Y57"/>
    <mergeCell ref="Z56:Z57"/>
    <mergeCell ref="AA56:AA57"/>
    <mergeCell ref="AB56:AB57"/>
    <mergeCell ref="L59:L62"/>
    <mergeCell ref="M59:M60"/>
    <mergeCell ref="N59:N60"/>
    <mergeCell ref="O59:O60"/>
    <mergeCell ref="P59:P60"/>
    <mergeCell ref="Q59:Q60"/>
    <mergeCell ref="S56:S57"/>
    <mergeCell ref="T56:T57"/>
    <mergeCell ref="U56:U57"/>
    <mergeCell ref="V56:V57"/>
    <mergeCell ref="W56:W57"/>
    <mergeCell ref="X56:X57"/>
    <mergeCell ref="M56:M57"/>
    <mergeCell ref="N56:N57"/>
    <mergeCell ref="O56:O57"/>
    <mergeCell ref="P56:P57"/>
    <mergeCell ref="Q56:Q57"/>
    <mergeCell ref="R56:R57"/>
    <mergeCell ref="X59:X60"/>
    <mergeCell ref="Y59:Y60"/>
    <mergeCell ref="Z59:Z60"/>
    <mergeCell ref="AA59:AA60"/>
    <mergeCell ref="AB59:AB60"/>
    <mergeCell ref="B60:J61"/>
    <mergeCell ref="M61:M62"/>
    <mergeCell ref="N61:N62"/>
    <mergeCell ref="O61:O62"/>
    <mergeCell ref="P61:P62"/>
    <mergeCell ref="R59:R60"/>
    <mergeCell ref="S59:S60"/>
    <mergeCell ref="T59:T60"/>
    <mergeCell ref="U59:U60"/>
    <mergeCell ref="V59:V60"/>
    <mergeCell ref="W59:W60"/>
    <mergeCell ref="M63:M64"/>
    <mergeCell ref="W61:W62"/>
    <mergeCell ref="X61:X62"/>
    <mergeCell ref="Y61:Y62"/>
    <mergeCell ref="Z61:Z62"/>
    <mergeCell ref="AA61:AA62"/>
    <mergeCell ref="AB61:AB62"/>
    <mergeCell ref="Q61:Q62"/>
    <mergeCell ref="R61:R62"/>
    <mergeCell ref="S61:S62"/>
    <mergeCell ref="T61:T62"/>
    <mergeCell ref="U61:U62"/>
    <mergeCell ref="V61:V62"/>
    <mergeCell ref="Z63:Z64"/>
    <mergeCell ref="AA63:AA64"/>
    <mergeCell ref="AB63:AB64"/>
    <mergeCell ref="I64:J64"/>
    <mergeCell ref="B65:E65"/>
    <mergeCell ref="F65:J65"/>
    <mergeCell ref="L65:W65"/>
    <mergeCell ref="T63:T64"/>
    <mergeCell ref="U63:U64"/>
    <mergeCell ref="V63:V64"/>
    <mergeCell ref="W63:W64"/>
    <mergeCell ref="X63:X64"/>
    <mergeCell ref="Y63:Y64"/>
    <mergeCell ref="N63:N64"/>
    <mergeCell ref="O63:O64"/>
    <mergeCell ref="P63:P64"/>
    <mergeCell ref="Q63:Q64"/>
    <mergeCell ref="R63:R64"/>
    <mergeCell ref="S63:S64"/>
    <mergeCell ref="B62:B63"/>
    <mergeCell ref="C62:F62"/>
    <mergeCell ref="G62:H62"/>
    <mergeCell ref="I62:J63"/>
    <mergeCell ref="L63:L64"/>
    <mergeCell ref="V66:W66"/>
    <mergeCell ref="A67:AB67"/>
    <mergeCell ref="A69:A80"/>
    <mergeCell ref="B69:J70"/>
    <mergeCell ref="K69:K70"/>
    <mergeCell ref="L69:L70"/>
    <mergeCell ref="M69:M70"/>
    <mergeCell ref="N69:N70"/>
    <mergeCell ref="O69:R69"/>
    <mergeCell ref="S69:S70"/>
    <mergeCell ref="T69:T70"/>
    <mergeCell ref="U69:U70"/>
    <mergeCell ref="V69:V70"/>
    <mergeCell ref="W69:W70"/>
    <mergeCell ref="X69:AB70"/>
    <mergeCell ref="B71:D71"/>
    <mergeCell ref="E71:F71"/>
    <mergeCell ref="G71:H71"/>
    <mergeCell ref="I71:J71"/>
    <mergeCell ref="K71:K80"/>
    <mergeCell ref="AA74:AA78"/>
    <mergeCell ref="AB74:AB78"/>
    <mergeCell ref="Z72:Z73"/>
    <mergeCell ref="AA72:AA73"/>
    <mergeCell ref="AB72:AB73"/>
    <mergeCell ref="B74:J75"/>
    <mergeCell ref="M74:M79"/>
    <mergeCell ref="N74:N79"/>
    <mergeCell ref="O74:O79"/>
    <mergeCell ref="P74:P79"/>
    <mergeCell ref="Q74:Q79"/>
    <mergeCell ref="R74:R79"/>
    <mergeCell ref="B72:D73"/>
    <mergeCell ref="E72:F73"/>
    <mergeCell ref="G72:H73"/>
    <mergeCell ref="I72:J73"/>
    <mergeCell ref="X72:X73"/>
    <mergeCell ref="Y72:Y73"/>
    <mergeCell ref="R71:R73"/>
    <mergeCell ref="S71:S73"/>
    <mergeCell ref="T71:T79"/>
    <mergeCell ref="U71:U73"/>
    <mergeCell ref="V71:V73"/>
    <mergeCell ref="W71:W73"/>
    <mergeCell ref="C76:F76"/>
    <mergeCell ref="G76:H76"/>
    <mergeCell ref="I76:J76"/>
    <mergeCell ref="B80:E80"/>
    <mergeCell ref="F80:J80"/>
    <mergeCell ref="M80:R80"/>
    <mergeCell ref="X74:X78"/>
    <mergeCell ref="Y74:Y78"/>
    <mergeCell ref="Z74:Z78"/>
    <mergeCell ref="S74:S79"/>
    <mergeCell ref="U74:U79"/>
    <mergeCell ref="V74:V79"/>
    <mergeCell ref="W74:W79"/>
    <mergeCell ref="L71:L80"/>
    <mergeCell ref="M71:M73"/>
    <mergeCell ref="N71:N73"/>
    <mergeCell ref="O71:O73"/>
    <mergeCell ref="P71:P73"/>
    <mergeCell ref="Q71:Q73"/>
    <mergeCell ref="X82:AB83"/>
    <mergeCell ref="B84:D84"/>
    <mergeCell ref="E84:F84"/>
    <mergeCell ref="G84:H84"/>
    <mergeCell ref="I84:J84"/>
    <mergeCell ref="K84:K104"/>
    <mergeCell ref="L84:L87"/>
    <mergeCell ref="M84:M87"/>
    <mergeCell ref="N84:N87"/>
    <mergeCell ref="O84:O87"/>
    <mergeCell ref="O82:R82"/>
    <mergeCell ref="S82:S83"/>
    <mergeCell ref="T82:T83"/>
    <mergeCell ref="U82:U83"/>
    <mergeCell ref="V82:V83"/>
    <mergeCell ref="W82:W83"/>
    <mergeCell ref="B82:J83"/>
    <mergeCell ref="K82:K83"/>
    <mergeCell ref="L82:L83"/>
    <mergeCell ref="M82:M83"/>
    <mergeCell ref="N82:N83"/>
    <mergeCell ref="L92:L95"/>
    <mergeCell ref="M92:M95"/>
    <mergeCell ref="N92:N95"/>
    <mergeCell ref="B85:D86"/>
    <mergeCell ref="E85:F86"/>
    <mergeCell ref="G85:H86"/>
    <mergeCell ref="I85:J86"/>
    <mergeCell ref="P84:P87"/>
    <mergeCell ref="Q84:Q87"/>
    <mergeCell ref="R84:R87"/>
    <mergeCell ref="S84:S87"/>
    <mergeCell ref="T84:T87"/>
    <mergeCell ref="X85:X87"/>
    <mergeCell ref="Y85:Y87"/>
    <mergeCell ref="Z85:Z87"/>
    <mergeCell ref="AA85:AA87"/>
    <mergeCell ref="AB85:AB87"/>
    <mergeCell ref="L88:L91"/>
    <mergeCell ref="M88:M91"/>
    <mergeCell ref="N88:N91"/>
    <mergeCell ref="O88:O91"/>
    <mergeCell ref="P88:P91"/>
    <mergeCell ref="V84:V87"/>
    <mergeCell ref="W84:W87"/>
    <mergeCell ref="U84:U87"/>
    <mergeCell ref="W88:W91"/>
    <mergeCell ref="X88:X91"/>
    <mergeCell ref="Y88:Y91"/>
    <mergeCell ref="Z88:Z91"/>
    <mergeCell ref="AA88:AA91"/>
    <mergeCell ref="AB88:AB91"/>
    <mergeCell ref="Q88:Q91"/>
    <mergeCell ref="R88:R91"/>
    <mergeCell ref="S88:S91"/>
    <mergeCell ref="T88:T91"/>
    <mergeCell ref="U88:U91"/>
    <mergeCell ref="V88:V91"/>
    <mergeCell ref="AA92:AA95"/>
    <mergeCell ref="AB92:AB95"/>
    <mergeCell ref="B93:J94"/>
    <mergeCell ref="B95:B96"/>
    <mergeCell ref="C95:F95"/>
    <mergeCell ref="G95:H95"/>
    <mergeCell ref="I95:J96"/>
    <mergeCell ref="L96:L99"/>
    <mergeCell ref="M96:M97"/>
    <mergeCell ref="T96:T99"/>
    <mergeCell ref="U92:U95"/>
    <mergeCell ref="V92:V95"/>
    <mergeCell ref="W92:W95"/>
    <mergeCell ref="X92:X95"/>
    <mergeCell ref="Y92:Y95"/>
    <mergeCell ref="Z92:Z95"/>
    <mergeCell ref="O92:O95"/>
    <mergeCell ref="P92:P95"/>
    <mergeCell ref="Q92:Q95"/>
    <mergeCell ref="R92:R95"/>
    <mergeCell ref="S92:S95"/>
    <mergeCell ref="T92:T95"/>
    <mergeCell ref="AB96:AB97"/>
    <mergeCell ref="L100:L103"/>
    <mergeCell ref="M100:M101"/>
    <mergeCell ref="N100:N101"/>
    <mergeCell ref="O100:O101"/>
    <mergeCell ref="P100:P101"/>
    <mergeCell ref="Q100:Q101"/>
    <mergeCell ref="R100:R101"/>
    <mergeCell ref="S100:S101"/>
    <mergeCell ref="T100:T103"/>
    <mergeCell ref="V96:V97"/>
    <mergeCell ref="W96:W97"/>
    <mergeCell ref="X96:X97"/>
    <mergeCell ref="Y96:Y97"/>
    <mergeCell ref="Z96:Z97"/>
    <mergeCell ref="AA96:AA97"/>
    <mergeCell ref="AA100:AA101"/>
    <mergeCell ref="AB100:AB101"/>
    <mergeCell ref="B104:E104"/>
    <mergeCell ref="F104:J104"/>
    <mergeCell ref="L104:V104"/>
    <mergeCell ref="A106:A127"/>
    <mergeCell ref="B106:J107"/>
    <mergeCell ref="K106:K107"/>
    <mergeCell ref="L106:L107"/>
    <mergeCell ref="M106:M107"/>
    <mergeCell ref="U100:U101"/>
    <mergeCell ref="V100:V101"/>
    <mergeCell ref="W100:W101"/>
    <mergeCell ref="X100:X101"/>
    <mergeCell ref="Y100:Y101"/>
    <mergeCell ref="Z100:Z101"/>
    <mergeCell ref="A82:A104"/>
    <mergeCell ref="W106:W107"/>
    <mergeCell ref="X106:AB107"/>
    <mergeCell ref="B108:D108"/>
    <mergeCell ref="E108:F108"/>
    <mergeCell ref="G108:H108"/>
    <mergeCell ref="I108:J108"/>
    <mergeCell ref="K108:K127"/>
    <mergeCell ref="L108:L109"/>
    <mergeCell ref="M108:M109"/>
    <mergeCell ref="N108:N109"/>
    <mergeCell ref="N106:N107"/>
    <mergeCell ref="O106:R106"/>
    <mergeCell ref="S106:S107"/>
    <mergeCell ref="T106:T107"/>
    <mergeCell ref="U106:U107"/>
    <mergeCell ref="V106:V107"/>
    <mergeCell ref="U108:U109"/>
    <mergeCell ref="V108:V109"/>
    <mergeCell ref="W108:W109"/>
    <mergeCell ref="B109:D109"/>
    <mergeCell ref="E109:F109"/>
    <mergeCell ref="G109:H109"/>
    <mergeCell ref="I109:J109"/>
    <mergeCell ref="O108:O109"/>
    <mergeCell ref="P108:P109"/>
    <mergeCell ref="Q108:Q109"/>
    <mergeCell ref="R108:R109"/>
    <mergeCell ref="S108:S109"/>
    <mergeCell ref="T108:T109"/>
    <mergeCell ref="X110:X113"/>
    <mergeCell ref="Y110:Y113"/>
    <mergeCell ref="Z110:Z113"/>
    <mergeCell ref="AA110:AA113"/>
    <mergeCell ref="AB110:AB113"/>
    <mergeCell ref="Q110:Q113"/>
    <mergeCell ref="R110:R113"/>
    <mergeCell ref="S110:S113"/>
    <mergeCell ref="T110:T113"/>
    <mergeCell ref="U110:U113"/>
    <mergeCell ref="V110:V113"/>
    <mergeCell ref="R114:R115"/>
    <mergeCell ref="S114:S115"/>
    <mergeCell ref="B112:D113"/>
    <mergeCell ref="E112:F113"/>
    <mergeCell ref="G112:H113"/>
    <mergeCell ref="I112:J113"/>
    <mergeCell ref="L114:L118"/>
    <mergeCell ref="M114:M115"/>
    <mergeCell ref="W110:W113"/>
    <mergeCell ref="B110:D110"/>
    <mergeCell ref="L110:L113"/>
    <mergeCell ref="M110:M113"/>
    <mergeCell ref="N110:N113"/>
    <mergeCell ref="O110:O113"/>
    <mergeCell ref="P110:P113"/>
    <mergeCell ref="B111:D111"/>
    <mergeCell ref="E111:F111"/>
    <mergeCell ref="G111:H111"/>
    <mergeCell ref="I111:J111"/>
    <mergeCell ref="Z114:Z115"/>
    <mergeCell ref="AA114:AA115"/>
    <mergeCell ref="AB114:AB115"/>
    <mergeCell ref="M117:M118"/>
    <mergeCell ref="N117:N118"/>
    <mergeCell ref="O117:O118"/>
    <mergeCell ref="P117:P118"/>
    <mergeCell ref="Q117:Q118"/>
    <mergeCell ref="R117:R118"/>
    <mergeCell ref="S117:S118"/>
    <mergeCell ref="T114:T118"/>
    <mergeCell ref="U114:U115"/>
    <mergeCell ref="V114:V115"/>
    <mergeCell ref="W114:W115"/>
    <mergeCell ref="X114:X115"/>
    <mergeCell ref="Y114:Y115"/>
    <mergeCell ref="U117:U118"/>
    <mergeCell ref="V117:V118"/>
    <mergeCell ref="W117:W118"/>
    <mergeCell ref="X117:X118"/>
    <mergeCell ref="N114:N115"/>
    <mergeCell ref="O114:O115"/>
    <mergeCell ref="P114:P115"/>
    <mergeCell ref="Q114:Q115"/>
    <mergeCell ref="Y117:Y118"/>
    <mergeCell ref="Z117:Z118"/>
    <mergeCell ref="AA117:AA118"/>
    <mergeCell ref="AB117:AB118"/>
    <mergeCell ref="B118:J118"/>
    <mergeCell ref="B119:B120"/>
    <mergeCell ref="C119:F119"/>
    <mergeCell ref="G119:H119"/>
    <mergeCell ref="I119:J120"/>
    <mergeCell ref="L119:L122"/>
    <mergeCell ref="Y119:Y120"/>
    <mergeCell ref="Z119:Z120"/>
    <mergeCell ref="AA119:AA120"/>
    <mergeCell ref="AB119:AB120"/>
    <mergeCell ref="B121:B122"/>
    <mergeCell ref="C121:C122"/>
    <mergeCell ref="D121:D122"/>
    <mergeCell ref="E121:E122"/>
    <mergeCell ref="F121:F122"/>
    <mergeCell ref="S119:S120"/>
    <mergeCell ref="T119:T122"/>
    <mergeCell ref="U119:U120"/>
    <mergeCell ref="V119:V120"/>
    <mergeCell ref="W119:W120"/>
    <mergeCell ref="X119:X120"/>
    <mergeCell ref="M119:M120"/>
    <mergeCell ref="N119:N120"/>
    <mergeCell ref="O119:O120"/>
    <mergeCell ref="P119:P120"/>
    <mergeCell ref="Q119:Q120"/>
    <mergeCell ref="R119:R120"/>
    <mergeCell ref="X123:X126"/>
    <mergeCell ref="Y123:Y126"/>
    <mergeCell ref="Z123:Z126"/>
    <mergeCell ref="AA123:AA126"/>
    <mergeCell ref="AB123:AB126"/>
    <mergeCell ref="B124:E124"/>
    <mergeCell ref="F124:J124"/>
    <mergeCell ref="R123:R126"/>
    <mergeCell ref="S123:S126"/>
    <mergeCell ref="T123:T126"/>
    <mergeCell ref="U123:U126"/>
    <mergeCell ref="V123:V126"/>
    <mergeCell ref="W123:W126"/>
    <mergeCell ref="L123:L126"/>
    <mergeCell ref="M123:M126"/>
    <mergeCell ref="N123:N126"/>
    <mergeCell ref="O123:O126"/>
    <mergeCell ref="P123:P126"/>
    <mergeCell ref="Q123:Q126"/>
    <mergeCell ref="S129:S130"/>
    <mergeCell ref="T129:T130"/>
    <mergeCell ref="U129:U130"/>
    <mergeCell ref="V129:V130"/>
    <mergeCell ref="W129:W130"/>
    <mergeCell ref="X129:AB130"/>
    <mergeCell ref="L127:R127"/>
    <mergeCell ref="B129:J130"/>
    <mergeCell ref="K129:K130"/>
    <mergeCell ref="L129:L130"/>
    <mergeCell ref="M129:M130"/>
    <mergeCell ref="N129:N130"/>
    <mergeCell ref="O129:R129"/>
    <mergeCell ref="M131:M132"/>
    <mergeCell ref="V131:V132"/>
    <mergeCell ref="W131:W132"/>
    <mergeCell ref="B132:D132"/>
    <mergeCell ref="E132:F132"/>
    <mergeCell ref="G132:H132"/>
    <mergeCell ref="I132:J132"/>
    <mergeCell ref="K132:K160"/>
    <mergeCell ref="T132:T139"/>
    <mergeCell ref="B133:D133"/>
    <mergeCell ref="E133:F133"/>
    <mergeCell ref="G133:H133"/>
    <mergeCell ref="I133:J133"/>
    <mergeCell ref="B134:J134"/>
    <mergeCell ref="L136:L138"/>
    <mergeCell ref="B138:D138"/>
    <mergeCell ref="E138:F138"/>
    <mergeCell ref="G138:H138"/>
    <mergeCell ref="I138:J138"/>
    <mergeCell ref="L131:L135"/>
    <mergeCell ref="O140:O141"/>
    <mergeCell ref="P140:P141"/>
    <mergeCell ref="Q140:Q141"/>
    <mergeCell ref="R140:R141"/>
    <mergeCell ref="S140:S141"/>
    <mergeCell ref="B139:D139"/>
    <mergeCell ref="E139:F139"/>
    <mergeCell ref="G139:H139"/>
    <mergeCell ref="I139:J139"/>
    <mergeCell ref="L140:L143"/>
    <mergeCell ref="M140:M141"/>
    <mergeCell ref="AB142:AB143"/>
    <mergeCell ref="L144:L147"/>
    <mergeCell ref="T144:T147"/>
    <mergeCell ref="Z140:Z141"/>
    <mergeCell ref="AA140:AA141"/>
    <mergeCell ref="AB140:AB141"/>
    <mergeCell ref="M142:M143"/>
    <mergeCell ref="N142:N143"/>
    <mergeCell ref="O142:O143"/>
    <mergeCell ref="P142:P143"/>
    <mergeCell ref="Q142:Q143"/>
    <mergeCell ref="R142:R143"/>
    <mergeCell ref="S142:S143"/>
    <mergeCell ref="T140:T143"/>
    <mergeCell ref="U140:U141"/>
    <mergeCell ref="V140:V141"/>
    <mergeCell ref="W140:W141"/>
    <mergeCell ref="X140:X141"/>
    <mergeCell ref="Y140:Y141"/>
    <mergeCell ref="U142:U143"/>
    <mergeCell ref="V142:V143"/>
    <mergeCell ref="W142:W143"/>
    <mergeCell ref="X142:X143"/>
    <mergeCell ref="N140:N141"/>
    <mergeCell ref="B146:J147"/>
    <mergeCell ref="B148:B149"/>
    <mergeCell ref="C148:F148"/>
    <mergeCell ref="G148:H148"/>
    <mergeCell ref="I148:J149"/>
    <mergeCell ref="L148:L152"/>
    <mergeCell ref="Y142:Y143"/>
    <mergeCell ref="Z142:Z143"/>
    <mergeCell ref="AA142:AA143"/>
    <mergeCell ref="T148:T151"/>
    <mergeCell ref="L153:L159"/>
    <mergeCell ref="M153:M155"/>
    <mergeCell ref="N153:N155"/>
    <mergeCell ref="O153:O155"/>
    <mergeCell ref="P153:P155"/>
    <mergeCell ref="Q153:Q155"/>
    <mergeCell ref="R153:R155"/>
    <mergeCell ref="S153:S155"/>
    <mergeCell ref="T153:T159"/>
    <mergeCell ref="AA153:AA155"/>
    <mergeCell ref="AB153:AB155"/>
    <mergeCell ref="B154:E154"/>
    <mergeCell ref="F154:J154"/>
    <mergeCell ref="B157:J157"/>
    <mergeCell ref="B158:D158"/>
    <mergeCell ref="E158:F158"/>
    <mergeCell ref="G158:H158"/>
    <mergeCell ref="I158:J158"/>
    <mergeCell ref="M158:M159"/>
    <mergeCell ref="U153:U155"/>
    <mergeCell ref="V153:V155"/>
    <mergeCell ref="W153:W155"/>
    <mergeCell ref="X153:X155"/>
    <mergeCell ref="Y153:Y155"/>
    <mergeCell ref="Z153:Z155"/>
    <mergeCell ref="AA158:AA159"/>
    <mergeCell ref="AB158:AB159"/>
    <mergeCell ref="B159:D159"/>
    <mergeCell ref="E159:F159"/>
    <mergeCell ref="G159:H159"/>
    <mergeCell ref="I159:J159"/>
    <mergeCell ref="U158:U159"/>
    <mergeCell ref="V158:V159"/>
    <mergeCell ref="W158:W159"/>
    <mergeCell ref="X158:X159"/>
    <mergeCell ref="Y158:Y159"/>
    <mergeCell ref="Z158:Z159"/>
    <mergeCell ref="N158:N159"/>
    <mergeCell ref="O158:O159"/>
    <mergeCell ref="P158:P159"/>
    <mergeCell ref="Q158:Q159"/>
    <mergeCell ref="R158:R159"/>
    <mergeCell ref="S158:S159"/>
    <mergeCell ref="S163:S164"/>
    <mergeCell ref="T163:T164"/>
    <mergeCell ref="U163:U164"/>
    <mergeCell ref="V163:V164"/>
    <mergeCell ref="W163:W164"/>
    <mergeCell ref="X163:AB164"/>
    <mergeCell ref="B160:E160"/>
    <mergeCell ref="F160:J160"/>
    <mergeCell ref="L160:R160"/>
    <mergeCell ref="B163:J164"/>
    <mergeCell ref="K163:K164"/>
    <mergeCell ref="L163:L164"/>
    <mergeCell ref="M163:M164"/>
    <mergeCell ref="N163:N164"/>
    <mergeCell ref="O163:R163"/>
    <mergeCell ref="Z166:Z167"/>
    <mergeCell ref="AA166:AA167"/>
    <mergeCell ref="AB166:AB167"/>
    <mergeCell ref="O166:O167"/>
    <mergeCell ref="P166:P167"/>
    <mergeCell ref="Q166:Q167"/>
    <mergeCell ref="R166:R167"/>
    <mergeCell ref="S166:S167"/>
    <mergeCell ref="T166:T169"/>
    <mergeCell ref="O168:O169"/>
    <mergeCell ref="P168:P169"/>
    <mergeCell ref="Q168:Q169"/>
    <mergeCell ref="R168:R169"/>
    <mergeCell ref="V165:V167"/>
    <mergeCell ref="W165:W167"/>
    <mergeCell ref="B167:D168"/>
    <mergeCell ref="E167:F168"/>
    <mergeCell ref="G167:H168"/>
    <mergeCell ref="I167:J168"/>
    <mergeCell ref="M168:M169"/>
    <mergeCell ref="N168:N169"/>
    <mergeCell ref="U166:U167"/>
    <mergeCell ref="X166:X167"/>
    <mergeCell ref="Y166:Y167"/>
    <mergeCell ref="L165:L169"/>
    <mergeCell ref="M165:M167"/>
    <mergeCell ref="B166:D166"/>
    <mergeCell ref="E166:F166"/>
    <mergeCell ref="G166:H166"/>
    <mergeCell ref="I166:J166"/>
    <mergeCell ref="K166:K180"/>
    <mergeCell ref="N166:N167"/>
    <mergeCell ref="Z168:Z169"/>
    <mergeCell ref="AA168:AA169"/>
    <mergeCell ref="AB168:AB169"/>
    <mergeCell ref="L170:L173"/>
    <mergeCell ref="M170:M171"/>
    <mergeCell ref="N170:N171"/>
    <mergeCell ref="O170:O171"/>
    <mergeCell ref="P170:P171"/>
    <mergeCell ref="Q170:Q171"/>
    <mergeCell ref="R170:R171"/>
    <mergeCell ref="S168:S169"/>
    <mergeCell ref="U168:U169"/>
    <mergeCell ref="V168:V169"/>
    <mergeCell ref="W168:W169"/>
    <mergeCell ref="X168:X169"/>
    <mergeCell ref="Y168:Y169"/>
    <mergeCell ref="Y170:Y171"/>
    <mergeCell ref="Z170:Z171"/>
    <mergeCell ref="AA170:AA171"/>
    <mergeCell ref="AB170:AB171"/>
    <mergeCell ref="B171:J172"/>
    <mergeCell ref="M172:M173"/>
    <mergeCell ref="N172:N173"/>
    <mergeCell ref="O172:O173"/>
    <mergeCell ref="P172:P173"/>
    <mergeCell ref="Q172:Q173"/>
    <mergeCell ref="S170:S171"/>
    <mergeCell ref="T170:T173"/>
    <mergeCell ref="U170:U171"/>
    <mergeCell ref="V170:V171"/>
    <mergeCell ref="W170:W171"/>
    <mergeCell ref="X170:X171"/>
    <mergeCell ref="L176:L179"/>
    <mergeCell ref="T176:T179"/>
    <mergeCell ref="B180:E180"/>
    <mergeCell ref="F180:J180"/>
    <mergeCell ref="L180:R180"/>
    <mergeCell ref="A182:AB182"/>
    <mergeCell ref="Y172:Y173"/>
    <mergeCell ref="Z172:Z173"/>
    <mergeCell ref="AA172:AA173"/>
    <mergeCell ref="AB172:AB173"/>
    <mergeCell ref="B173:B174"/>
    <mergeCell ref="C173:F173"/>
    <mergeCell ref="G173:H173"/>
    <mergeCell ref="I173:J174"/>
    <mergeCell ref="L174:L175"/>
    <mergeCell ref="T174:T175"/>
    <mergeCell ref="R172:R173"/>
    <mergeCell ref="S172:S173"/>
    <mergeCell ref="U172:U173"/>
    <mergeCell ref="V172:V173"/>
    <mergeCell ref="W172:W173"/>
    <mergeCell ref="X172:X173"/>
    <mergeCell ref="A163:A180"/>
    <mergeCell ref="X184:AB185"/>
    <mergeCell ref="N186:N187"/>
    <mergeCell ref="O186:O187"/>
    <mergeCell ref="P186:P187"/>
    <mergeCell ref="Q186:Q187"/>
    <mergeCell ref="R186:R187"/>
    <mergeCell ref="S186:S187"/>
    <mergeCell ref="T186:T187"/>
    <mergeCell ref="U186:U187"/>
    <mergeCell ref="V186:V187"/>
    <mergeCell ref="O184:R184"/>
    <mergeCell ref="S184:S185"/>
    <mergeCell ref="T184:T185"/>
    <mergeCell ref="U184:U185"/>
    <mergeCell ref="V184:V185"/>
    <mergeCell ref="W184:W185"/>
    <mergeCell ref="N184:N185"/>
    <mergeCell ref="W186:W187"/>
    <mergeCell ref="K187:K204"/>
    <mergeCell ref="L187:L204"/>
    <mergeCell ref="M187:M191"/>
    <mergeCell ref="B188:D188"/>
    <mergeCell ref="E188:F188"/>
    <mergeCell ref="G188:H188"/>
    <mergeCell ref="I188:J188"/>
    <mergeCell ref="B189:D189"/>
    <mergeCell ref="E189:F189"/>
    <mergeCell ref="I189:J189"/>
    <mergeCell ref="M193:M198"/>
    <mergeCell ref="M199:M200"/>
    <mergeCell ref="M201:M203"/>
    <mergeCell ref="B204:E204"/>
    <mergeCell ref="F204:J204"/>
    <mergeCell ref="M204:R204"/>
    <mergeCell ref="S204:U204"/>
    <mergeCell ref="A206:A223"/>
    <mergeCell ref="B206:J207"/>
    <mergeCell ref="K206:K207"/>
    <mergeCell ref="L206:L207"/>
    <mergeCell ref="M206:M207"/>
    <mergeCell ref="N206:N207"/>
    <mergeCell ref="A184:A204"/>
    <mergeCell ref="B184:J185"/>
    <mergeCell ref="K184:K185"/>
    <mergeCell ref="L184:L185"/>
    <mergeCell ref="M184:M185"/>
    <mergeCell ref="X206:AB207"/>
    <mergeCell ref="V208:V209"/>
    <mergeCell ref="B209:D209"/>
    <mergeCell ref="E209:F209"/>
    <mergeCell ref="G209:H209"/>
    <mergeCell ref="I209:J209"/>
    <mergeCell ref="K209:K224"/>
    <mergeCell ref="L209:L210"/>
    <mergeCell ref="T209:T210"/>
    <mergeCell ref="B210:D210"/>
    <mergeCell ref="O206:R206"/>
    <mergeCell ref="S206:S207"/>
    <mergeCell ref="T206:T207"/>
    <mergeCell ref="U206:U207"/>
    <mergeCell ref="V206:V207"/>
    <mergeCell ref="W206:W207"/>
    <mergeCell ref="T217:T221"/>
    <mergeCell ref="L222:L224"/>
    <mergeCell ref="T222:T223"/>
    <mergeCell ref="E210:F210"/>
    <mergeCell ref="G210:H210"/>
    <mergeCell ref="I210:J210"/>
    <mergeCell ref="L211:L212"/>
    <mergeCell ref="T211:T212"/>
    <mergeCell ref="B213:J213"/>
    <mergeCell ref="L213:L216"/>
    <mergeCell ref="T213:T216"/>
    <mergeCell ref="B214:B215"/>
    <mergeCell ref="C214:F214"/>
    <mergeCell ref="A226:A238"/>
    <mergeCell ref="B226:J227"/>
    <mergeCell ref="K226:K227"/>
    <mergeCell ref="L226:L227"/>
    <mergeCell ref="M226:M227"/>
    <mergeCell ref="N226:N227"/>
    <mergeCell ref="O226:R226"/>
    <mergeCell ref="G214:H214"/>
    <mergeCell ref="I214:J215"/>
    <mergeCell ref="L217:L221"/>
    <mergeCell ref="S226:S227"/>
    <mergeCell ref="T226:T227"/>
    <mergeCell ref="U226:U227"/>
    <mergeCell ref="V226:V227"/>
    <mergeCell ref="W226:W227"/>
    <mergeCell ref="X226:AB227"/>
    <mergeCell ref="B224:E224"/>
    <mergeCell ref="F224:J224"/>
    <mergeCell ref="M224:R224"/>
    <mergeCell ref="Y229:Y230"/>
    <mergeCell ref="Z229:Z230"/>
    <mergeCell ref="AA229:AA230"/>
    <mergeCell ref="AB229:AB230"/>
    <mergeCell ref="S228:S230"/>
    <mergeCell ref="V228:V229"/>
    <mergeCell ref="K229:K238"/>
    <mergeCell ref="L229:L230"/>
    <mergeCell ref="T229:T230"/>
    <mergeCell ref="U229:U230"/>
    <mergeCell ref="T231:T233"/>
    <mergeCell ref="L232:L233"/>
    <mergeCell ref="M232:M233"/>
    <mergeCell ref="N232:N233"/>
    <mergeCell ref="M228:M230"/>
    <mergeCell ref="N228:N230"/>
    <mergeCell ref="O228:O230"/>
    <mergeCell ref="P228:P230"/>
    <mergeCell ref="Q228:Q230"/>
    <mergeCell ref="R228:R230"/>
    <mergeCell ref="B230:D230"/>
    <mergeCell ref="E230:F230"/>
    <mergeCell ref="I230:J230"/>
    <mergeCell ref="B231:D231"/>
    <mergeCell ref="E231:F231"/>
    <mergeCell ref="G231:H231"/>
    <mergeCell ref="I231:J231"/>
    <mergeCell ref="W229:W230"/>
    <mergeCell ref="X229:X230"/>
    <mergeCell ref="AB232:AB233"/>
    <mergeCell ref="B233:J233"/>
    <mergeCell ref="B234:B235"/>
    <mergeCell ref="C234:F234"/>
    <mergeCell ref="G234:H234"/>
    <mergeCell ref="I234:J235"/>
    <mergeCell ref="M234:M235"/>
    <mergeCell ref="N234:N235"/>
    <mergeCell ref="O234:O235"/>
    <mergeCell ref="P234:P235"/>
    <mergeCell ref="V232:V233"/>
    <mergeCell ref="W232:W233"/>
    <mergeCell ref="X232:X233"/>
    <mergeCell ref="Y232:Y233"/>
    <mergeCell ref="Z232:Z233"/>
    <mergeCell ref="AA232:AA233"/>
    <mergeCell ref="O232:O233"/>
    <mergeCell ref="P232:P233"/>
    <mergeCell ref="Q232:Q233"/>
    <mergeCell ref="R232:R233"/>
    <mergeCell ref="S232:S233"/>
    <mergeCell ref="U232:U233"/>
    <mergeCell ref="B238:E238"/>
    <mergeCell ref="F238:J238"/>
    <mergeCell ref="M238:R238"/>
    <mergeCell ref="S238:U238"/>
    <mergeCell ref="AA239:AB239"/>
    <mergeCell ref="W234:W235"/>
    <mergeCell ref="X234:X235"/>
    <mergeCell ref="Y234:Y235"/>
    <mergeCell ref="Z234:Z235"/>
    <mergeCell ref="AA234:AA235"/>
    <mergeCell ref="AB234:AB235"/>
    <mergeCell ref="Q234:Q235"/>
    <mergeCell ref="R234:R235"/>
    <mergeCell ref="S234:S235"/>
    <mergeCell ref="T234:T237"/>
    <mergeCell ref="U234:U235"/>
    <mergeCell ref="V234:V2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Stella Mayorga Ramirez</dc:creator>
  <cp:lastModifiedBy>giancarlocorredor</cp:lastModifiedBy>
  <dcterms:created xsi:type="dcterms:W3CDTF">2014-10-31T18:38:08Z</dcterms:created>
  <dcterms:modified xsi:type="dcterms:W3CDTF">2014-10-31T19:17:58Z</dcterms:modified>
</cp:coreProperties>
</file>