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 yWindow="105" windowWidth="20730" windowHeight="9975" activeTab="2"/>
  </bookViews>
  <sheets>
    <sheet name="GESTION MISIONAL" sheetId="6" r:id="rId1"/>
    <sheet name="GESTION DE APOYO" sheetId="2" r:id="rId2"/>
    <sheet name="GESTION TRANSVERSAL" sheetId="3" r:id="rId3"/>
  </sheets>
  <externalReferences>
    <externalReference r:id="rId4"/>
    <externalReference r:id="rId5"/>
  </externalReferences>
  <calcPr calcId="145621"/>
</workbook>
</file>

<file path=xl/calcChain.xml><?xml version="1.0" encoding="utf-8"?>
<calcChain xmlns="http://schemas.openxmlformats.org/spreadsheetml/2006/main">
  <c r="AB92" i="2"/>
  <c r="AB83"/>
  <c r="AB82"/>
  <c r="AB81"/>
  <c r="AB74"/>
  <c r="AB72"/>
  <c r="AB71"/>
  <c r="AB114"/>
  <c r="AB28"/>
  <c r="AB16" i="6"/>
  <c r="AB15"/>
  <c r="AB14"/>
  <c r="AB67"/>
  <c r="AA67"/>
  <c r="Z67"/>
  <c r="Y67"/>
  <c r="X67"/>
  <c r="S67"/>
  <c r="AA52" l="1"/>
  <c r="Z52"/>
  <c r="Y52"/>
  <c r="X52"/>
  <c r="S52"/>
  <c r="S58" i="3" l="1"/>
  <c r="Z57"/>
  <c r="Z58" s="1"/>
  <c r="Y56"/>
  <c r="AB56" s="1"/>
  <c r="AB54"/>
  <c r="Y52"/>
  <c r="AB52" s="1"/>
  <c r="Y51"/>
  <c r="AB51" s="1"/>
  <c r="V51"/>
  <c r="V56" s="1"/>
  <c r="AB49"/>
  <c r="Y49"/>
  <c r="X49"/>
  <c r="S44"/>
  <c r="Y43"/>
  <c r="X43"/>
  <c r="V43"/>
  <c r="Y42"/>
  <c r="AB42" s="1"/>
  <c r="V42"/>
  <c r="Y41"/>
  <c r="X41"/>
  <c r="AB41" s="1"/>
  <c r="V41"/>
  <c r="Y40"/>
  <c r="X40"/>
  <c r="V40"/>
  <c r="AB39"/>
  <c r="V39"/>
  <c r="Y38"/>
  <c r="X38"/>
  <c r="AB38" s="1"/>
  <c r="V38"/>
  <c r="AB37"/>
  <c r="X36"/>
  <c r="AB36" s="1"/>
  <c r="V36"/>
  <c r="AB35"/>
  <c r="V35"/>
  <c r="AB34"/>
  <c r="V34"/>
  <c r="Y33"/>
  <c r="AB33" s="1"/>
  <c r="X33"/>
  <c r="V33"/>
  <c r="Y32"/>
  <c r="AB32" s="1"/>
  <c r="V32"/>
  <c r="O32"/>
  <c r="AB31"/>
  <c r="O31"/>
  <c r="P31" s="1"/>
  <c r="AB30"/>
  <c r="Y29"/>
  <c r="X29"/>
  <c r="X44" s="1"/>
  <c r="V28"/>
  <c r="S24"/>
  <c r="AB23"/>
  <c r="Y22"/>
  <c r="X22"/>
  <c r="AB22" s="1"/>
  <c r="Y21"/>
  <c r="X21"/>
  <c r="X20"/>
  <c r="AB20" s="1"/>
  <c r="Y19"/>
  <c r="AB19" s="1"/>
  <c r="X18"/>
  <c r="AB18" s="1"/>
  <c r="X17"/>
  <c r="AB17" s="1"/>
  <c r="Y16"/>
  <c r="Y17" s="1"/>
  <c r="X16"/>
  <c r="AB16" s="1"/>
  <c r="Z15"/>
  <c r="Z16" s="1"/>
  <c r="Y15"/>
  <c r="X15"/>
  <c r="AB15" s="1"/>
  <c r="X14"/>
  <c r="AB14" s="1"/>
  <c r="AB13"/>
  <c r="AA13"/>
  <c r="AA14" s="1"/>
  <c r="AA15" s="1"/>
  <c r="AA16" s="1"/>
  <c r="X13"/>
  <c r="Y12"/>
  <c r="X12"/>
  <c r="AB11"/>
  <c r="Y11"/>
  <c r="X11"/>
  <c r="Q11"/>
  <c r="X10"/>
  <c r="AB10" s="1"/>
  <c r="Z9"/>
  <c r="AA9" s="1"/>
  <c r="X9"/>
  <c r="AB9" s="1"/>
  <c r="Y8"/>
  <c r="AB8" s="1"/>
  <c r="X8"/>
  <c r="Y7"/>
  <c r="X7"/>
  <c r="AA115" i="2"/>
  <c r="Z115"/>
  <c r="S115"/>
  <c r="AB113"/>
  <c r="X112"/>
  <c r="AB112" s="1"/>
  <c r="X111"/>
  <c r="AB111" s="1"/>
  <c r="AB110"/>
  <c r="AB107"/>
  <c r="Y107"/>
  <c r="X107"/>
  <c r="V107"/>
  <c r="AB105"/>
  <c r="V105"/>
  <c r="Y103"/>
  <c r="X103"/>
  <c r="AB103" s="1"/>
  <c r="V103"/>
  <c r="Y102"/>
  <c r="Y115" s="1"/>
  <c r="X102"/>
  <c r="AB101"/>
  <c r="V101"/>
  <c r="AA96"/>
  <c r="Z96"/>
  <c r="S96"/>
  <c r="AB94"/>
  <c r="Y94"/>
  <c r="X94"/>
  <c r="V94"/>
  <c r="AB93"/>
  <c r="Y93"/>
  <c r="V93"/>
  <c r="Y89"/>
  <c r="AB89" s="1"/>
  <c r="X89"/>
  <c r="V89"/>
  <c r="Y88"/>
  <c r="X88"/>
  <c r="AB88" s="1"/>
  <c r="Y87"/>
  <c r="X87"/>
  <c r="AB87" s="1"/>
  <c r="Y86"/>
  <c r="AB86" s="1"/>
  <c r="Y85"/>
  <c r="AB85" s="1"/>
  <c r="Y84"/>
  <c r="AB84" s="1"/>
  <c r="AB80"/>
  <c r="AB78"/>
  <c r="Y78"/>
  <c r="X78"/>
  <c r="V78"/>
  <c r="AB76"/>
  <c r="Y76"/>
  <c r="X76"/>
  <c r="X96" s="1"/>
  <c r="Y75"/>
  <c r="AB75" s="1"/>
  <c r="V75"/>
  <c r="Y74"/>
  <c r="V74"/>
  <c r="AB73"/>
  <c r="Y73"/>
  <c r="V73"/>
  <c r="Y70"/>
  <c r="AB70" s="1"/>
  <c r="Y69"/>
  <c r="AB69" s="1"/>
  <c r="Y68"/>
  <c r="Y96" s="1"/>
  <c r="AB67"/>
  <c r="AA63"/>
  <c r="S63"/>
  <c r="Y59"/>
  <c r="AB59" s="1"/>
  <c r="X59"/>
  <c r="AB58"/>
  <c r="Y58"/>
  <c r="X58"/>
  <c r="X55"/>
  <c r="X63" s="1"/>
  <c r="Y52"/>
  <c r="AB52" s="1"/>
  <c r="Q52"/>
  <c r="Z50"/>
  <c r="Q50"/>
  <c r="P50"/>
  <c r="O50"/>
  <c r="O52" s="1"/>
  <c r="AB45"/>
  <c r="V44"/>
  <c r="P44"/>
  <c r="AA40"/>
  <c r="Z40"/>
  <c r="S40"/>
  <c r="AB38"/>
  <c r="V38"/>
  <c r="AB35"/>
  <c r="Y34"/>
  <c r="X34"/>
  <c r="AB34" s="1"/>
  <c r="Y33"/>
  <c r="AB33" s="1"/>
  <c r="Y32"/>
  <c r="AB32" s="1"/>
  <c r="X32"/>
  <c r="X28"/>
  <c r="Y28" s="1"/>
  <c r="V28"/>
  <c r="X24"/>
  <c r="Y24" s="1"/>
  <c r="V24"/>
  <c r="AB21"/>
  <c r="V20"/>
  <c r="AA16"/>
  <c r="Z16"/>
  <c r="S16"/>
  <c r="X10"/>
  <c r="AB10" s="1"/>
  <c r="Y8"/>
  <c r="AB8" s="1"/>
  <c r="AB16" s="1"/>
  <c r="Q31" i="3" l="1"/>
  <c r="Q32" s="1"/>
  <c r="P30"/>
  <c r="Q30" s="1"/>
  <c r="O30"/>
  <c r="O23" s="1"/>
  <c r="O20" s="1"/>
  <c r="AB12"/>
  <c r="AB44"/>
  <c r="AB21"/>
  <c r="Y44"/>
  <c r="AB40"/>
  <c r="AB43"/>
  <c r="AB96" i="2"/>
  <c r="P23" i="3"/>
  <c r="Z51"/>
  <c r="X54"/>
  <c r="X56" s="1"/>
  <c r="X57" s="1"/>
  <c r="Y18"/>
  <c r="Z18"/>
  <c r="AA10"/>
  <c r="AA11" s="1"/>
  <c r="AB7"/>
  <c r="Z10"/>
  <c r="AB29"/>
  <c r="AA57"/>
  <c r="AB115" i="2"/>
  <c r="Y40"/>
  <c r="AB24"/>
  <c r="AB40" s="1"/>
  <c r="Z63"/>
  <c r="X16"/>
  <c r="Y63"/>
  <c r="X115"/>
  <c r="Y16"/>
  <c r="X40"/>
  <c r="AB55"/>
  <c r="AB63" s="1"/>
  <c r="AB24" i="3" l="1"/>
  <c r="Y57"/>
  <c r="X58"/>
  <c r="Z19"/>
  <c r="Z24" s="1"/>
  <c r="AA18"/>
  <c r="AA58"/>
  <c r="AB57"/>
  <c r="AB58" s="1"/>
  <c r="O19"/>
  <c r="Q19" s="1"/>
  <c r="Q20"/>
  <c r="Z52"/>
  <c r="Y54" s="1"/>
  <c r="AA49"/>
  <c r="Z49"/>
  <c r="X19"/>
  <c r="X24" s="1"/>
  <c r="Y20"/>
  <c r="P18"/>
  <c r="R18"/>
  <c r="Q18"/>
  <c r="AA20" l="1"/>
  <c r="AA24" s="1"/>
  <c r="Y24"/>
  <c r="AA54"/>
  <c r="Z56" s="1"/>
  <c r="AA56" s="1"/>
  <c r="Y58"/>
</calcChain>
</file>

<file path=xl/sharedStrings.xml><?xml version="1.0" encoding="utf-8"?>
<sst xmlns="http://schemas.openxmlformats.org/spreadsheetml/2006/main" count="1260" uniqueCount="477">
  <si>
    <t>SUPERINTENDENCIA DE PUERTOS Y TRANSPORTE</t>
  </si>
  <si>
    <t>SISTEMA DE GESTION INTEGRADO</t>
  </si>
  <si>
    <t>PROCESO: DIRECCIONAMIENTO ESTRATEGICO</t>
  </si>
  <si>
    <t>PLAN DE ACCION 2014</t>
  </si>
  <si>
    <t>INDICADOR SELECCIONADO PARA LAS ACTIVIDADES</t>
  </si>
  <si>
    <t>POLITICA DE GOBIERNO</t>
  </si>
  <si>
    <t>COMPONENTES DE LA POLITICA</t>
  </si>
  <si>
    <t>ACTIVIDADES</t>
  </si>
  <si>
    <t>ENTREGABLES</t>
  </si>
  <si>
    <t xml:space="preserve">PESO PORCENTUAL DE LA ACTIVIDAD (%)          </t>
  </si>
  <si>
    <t>RESPONSABLE</t>
  </si>
  <si>
    <t xml:space="preserve">FECHA DE CIERRE DE LA ACTIVIDAD </t>
  </si>
  <si>
    <t xml:space="preserve">EVIDENCIA O AVANCE DE LOS ENTREGABLES O PRODUCTOS </t>
  </si>
  <si>
    <t>FECHA PROGRAMADA PARA LOS ENTREGABLES</t>
  </si>
  <si>
    <t>ACUM</t>
  </si>
  <si>
    <t>NOMBRE DEL INDICADOR</t>
  </si>
  <si>
    <t>FORMULA DEL INDICADOR</t>
  </si>
  <si>
    <t>META 2014</t>
  </si>
  <si>
    <t>% CUMPLIMIENTO DE LA META</t>
  </si>
  <si>
    <t>31/03/2014
30/06/2014
30/09/2014
31/12/2014</t>
  </si>
  <si>
    <t>07/04/2014
07/07/2014
07/10/2014
07/01/2015</t>
  </si>
  <si>
    <t>I</t>
  </si>
  <si>
    <t>II</t>
  </si>
  <si>
    <t>III</t>
  </si>
  <si>
    <t>IV</t>
  </si>
  <si>
    <t>N/A</t>
  </si>
  <si>
    <t>30/09/2014
31/12/2014</t>
  </si>
  <si>
    <t>07/10/2014
07/01/2015</t>
  </si>
  <si>
    <t>30/06/2014
30/09/2014
31/12/2014</t>
  </si>
  <si>
    <t>07/07/2014
07/10/2014
07/01/2015</t>
  </si>
  <si>
    <t>RECURSOS FINANCIEROS DEL PLAN</t>
  </si>
  <si>
    <t>APROPIADO</t>
  </si>
  <si>
    <t>EJECUTADO</t>
  </si>
  <si>
    <t>FUENTE DE FINANCIACION</t>
  </si>
  <si>
    <t>% CUMPLIMIENTO</t>
  </si>
  <si>
    <t>$</t>
  </si>
  <si>
    <t xml:space="preserve"> </t>
  </si>
  <si>
    <t>FUNCIONARIO DE APOYO OFICINA DE PLANEACION</t>
  </si>
  <si>
    <t>DAVID SALAMANCA SIACHOQUE</t>
  </si>
  <si>
    <t>TOTAL PORCENTAJE</t>
  </si>
  <si>
    <t>METAS (%)</t>
  </si>
  <si>
    <t>FUNCIONAMIENTO</t>
  </si>
  <si>
    <t>INVERSION</t>
  </si>
  <si>
    <t>LUZ STELLA MAYORGA RAMIREZ</t>
  </si>
  <si>
    <t>PORCENTAJE DE CUMPLIMIENTO (Planeación)</t>
  </si>
  <si>
    <t>PRUEBA DE USO</t>
  </si>
  <si>
    <t>GESTION APOYO</t>
  </si>
  <si>
    <t>GESTION MISIONAL Y DE GOBIERNO</t>
  </si>
  <si>
    <t>IINDICADORES Y METAS DE GOBIERNO</t>
  </si>
  <si>
    <t>Ejecutar el 98% del presupuesto de inversión en la vigencia 2014</t>
  </si>
  <si>
    <t xml:space="preserve">Ejeccución presupuestal. </t>
  </si>
  <si>
    <t>Frank Guzman Daza</t>
  </si>
  <si>
    <t>30/06/2014
30/09/2014</t>
  </si>
  <si>
    <t>SEGUNDO TRIMESTRE:
Al cierre del primer trimestre se ejecuto el 98% del presupuesto de inverión</t>
  </si>
  <si>
    <t>07/07/2014
07/10/2014</t>
  </si>
  <si>
    <t xml:space="preserve">Eficiencia </t>
  </si>
  <si>
    <t>(Ejecutado / Programado) *100</t>
  </si>
  <si>
    <t>98% inversión al 30 de julio - 85% obligado recursos de funcionamiento al 30 de diciembre de 2014.</t>
  </si>
  <si>
    <t>Ejecutar el 85% del presupuesto obligado de funcionamiento en la vigencia 2014.</t>
  </si>
  <si>
    <t xml:space="preserve">Ejecución presupuestal. </t>
  </si>
  <si>
    <t>PRIMER TRIMESTRE:
Se ejecutaron $10,48,262,443 equivalente a mas del 25%</t>
  </si>
  <si>
    <t>JOHANNA SANCHEZ BELTRAN</t>
  </si>
  <si>
    <t xml:space="preserve">                                                                                                                             TOTAL PORCENTAJE</t>
  </si>
  <si>
    <t>TRANSPARENCIA PARTICIPACION Y SERVICIO AL CIUDADANO</t>
  </si>
  <si>
    <t>TRANSPARENCIA PARTICIPACION Y SERVICIO CIUDADANO</t>
  </si>
  <si>
    <t xml:space="preserve">Plan Anticorrupción y de Atención al Ciudadano </t>
  </si>
  <si>
    <t>Implementar y Socializar el documento Politicas de Atencion al Ciudadano.</t>
  </si>
  <si>
    <t>Documento de avance de las politicas implementadas.</t>
  </si>
  <si>
    <t>Rocio Oviedo Vergara</t>
  </si>
  <si>
    <t>Eficacia</t>
  </si>
  <si>
    <t>(No. De actividades realizadas / No. De actividades programadas)*100</t>
  </si>
  <si>
    <t>Transparencia y Acceso a la información pública</t>
  </si>
  <si>
    <t xml:space="preserve">Elaborar y publicar en el portal web, informes sobre la  gestión del grupo de Atención al Ciudadano con el fin de mejorar el servicio que presta la entidad y racionalizar el uso de los recursos. 
</t>
  </si>
  <si>
    <r>
      <rPr>
        <sz val="8"/>
        <rFont val="Calibri"/>
        <family val="2"/>
        <scheme val="minor"/>
      </rPr>
      <t>I</t>
    </r>
    <r>
      <rPr>
        <sz val="8"/>
        <color theme="1"/>
        <rFont val="Calibri"/>
        <family val="2"/>
        <scheme val="minor"/>
      </rPr>
      <t xml:space="preserve">nformes de Gestión y publicación. </t>
    </r>
  </si>
  <si>
    <t>Participación Ciudadana</t>
  </si>
  <si>
    <t xml:space="preserve">Fortalecer los canales de atención al ciudadano de la entidad. </t>
  </si>
  <si>
    <t>Informe de levantamiento de la informacion de las solicitudes de los ciudadanos y vigilados.</t>
  </si>
  <si>
    <t>Rendición de Cuentas</t>
  </si>
  <si>
    <r>
      <rPr>
        <sz val="8"/>
        <rFont val="Calibri"/>
        <family val="2"/>
        <scheme val="minor"/>
      </rPr>
      <t xml:space="preserve">Realizar cuatro (4)  </t>
    </r>
    <r>
      <rPr>
        <sz val="8"/>
        <color theme="1"/>
        <rFont val="Calibri"/>
        <family val="2"/>
        <scheme val="minor"/>
      </rPr>
      <t>informes trimestrales sobre la gestión de la entidad.</t>
    </r>
  </si>
  <si>
    <t>Informe de Gestión .</t>
  </si>
  <si>
    <t>Frank Guzmán Daza</t>
  </si>
  <si>
    <t xml:space="preserve">PRIMER TRIMESTRE: Se hizo el Informe de Gestión Primer Trimestre 2014 el cual reposa en los archivos de la funcionaria a cargo.
SEGUNDO TRIMESTRE: 
El contratista William Ríos presento un informe de GESTION SUPERINTENDENCIA DE PUERTOS Y TRANSPORTE, mediante correo electrónico d fecha julio 25/14 </t>
  </si>
  <si>
    <t>Realizar dos (2) mesas de trabajo sobre temas de interés Nacional del Sector Transporte.</t>
  </si>
  <si>
    <t>Acta de Reunión.</t>
  </si>
  <si>
    <t>30/06/2014
31/12/2014</t>
  </si>
  <si>
    <r>
      <rPr>
        <sz val="8"/>
        <color theme="1"/>
        <rFont val="Calibri"/>
        <family val="2"/>
        <scheme val="minor"/>
      </rPr>
      <t>SEGUNDO TRIMESTRE:</t>
    </r>
    <r>
      <rPr>
        <b/>
        <sz val="8"/>
        <color theme="1"/>
        <rFont val="Calibri"/>
        <family val="2"/>
        <scheme val="minor"/>
      </rPr>
      <t xml:space="preserve"> </t>
    </r>
    <r>
      <rPr>
        <sz val="8"/>
        <color theme="1"/>
        <rFont val="Calibri"/>
        <family val="2"/>
        <scheme val="minor"/>
      </rPr>
      <t>El contratista William Ríos mediante correo electrónico presentó la GESTION</t>
    </r>
    <r>
      <rPr>
        <b/>
        <sz val="8"/>
        <color theme="1"/>
        <rFont val="Calibri"/>
        <family val="2"/>
        <scheme val="minor"/>
      </rPr>
      <t xml:space="preserve"> </t>
    </r>
    <r>
      <rPr>
        <sz val="8"/>
        <color theme="1"/>
        <rFont val="Calibri"/>
        <family val="2"/>
        <scheme val="minor"/>
      </rPr>
      <t>SUPERINTENDENCIA DE PUERTOS Y TRANSPORTE- Mesas de trabajo Enero Junio 2014</t>
    </r>
    <r>
      <rPr>
        <b/>
        <sz val="8"/>
        <color theme="1"/>
        <rFont val="Calibri"/>
        <family val="2"/>
        <scheme val="minor"/>
      </rPr>
      <t xml:space="preserve"> </t>
    </r>
  </si>
  <si>
    <t>07/07/2014
07/01/2015</t>
  </si>
  <si>
    <t>Realizar cuatro (4) encuentros institucionales con el Super - "Café con el Super".</t>
  </si>
  <si>
    <t xml:space="preserve">Registro Fotográfico. </t>
  </si>
  <si>
    <r>
      <t>PRIMER TRIMESTRE:</t>
    </r>
    <r>
      <rPr>
        <b/>
        <sz val="8"/>
        <color theme="1"/>
        <rFont val="Calibri"/>
        <family val="2"/>
        <scheme val="minor"/>
      </rPr>
      <t xml:space="preserve"> </t>
    </r>
    <r>
      <rPr>
        <sz val="8"/>
        <color theme="1"/>
        <rFont val="Calibri"/>
        <family val="2"/>
        <scheme val="minor"/>
      </rPr>
      <t>Mediante los meses de enero a marzo de 2014 se generaron los Boletines Internos de la Supertransporte Nros. 8,9.10.11 y 12 marzo de 2014, en donde se presentó el Café con el Super.
SEGUNDO TRIMESTRE: 
Mediante los meses de abril a junio de 2014 se generaron lBoletines Internos de la Supertransporte, en donde se presentó el Café con el Super.</t>
    </r>
  </si>
  <si>
    <t>Realizar cuatro (4) Chats sobre temas de interes nacional referentes al sector transporte.</t>
  </si>
  <si>
    <t xml:space="preserve">Informe de participación. </t>
  </si>
  <si>
    <t>Servicio al Ciudadano</t>
  </si>
  <si>
    <t xml:space="preserve">Actualizar y socializar el procedimiento de Atencion al Ciudadano .
</t>
  </si>
  <si>
    <t>Procedimiento de Atencion al Ciudadano homologado.</t>
  </si>
  <si>
    <t xml:space="preserve">Aplicar encuestas para medir la satisfaccion de la prestación del  servicio al  Ciudadano y Vigilado. 
</t>
  </si>
  <si>
    <t>Encuestas de identificacion de necesidades aplicadas (mensuales).</t>
  </si>
  <si>
    <t xml:space="preserve">Realizar dos (2) Campañas de divulgación de los trámites y servicios que presta la entidad en la Feria del Sector Transporte y del DNP. </t>
  </si>
  <si>
    <t>Informe de la actividad y registros.</t>
  </si>
  <si>
    <t>VICTORIA ROMERO CAMARGO</t>
  </si>
  <si>
    <t>GRUPO DE TALENTO HUMANO</t>
  </si>
  <si>
    <t>PORCENTAJE DE CUMPLIMIENTO 
(Planeación)</t>
  </si>
  <si>
    <t>GESTION DE TALENTO HUMANO</t>
  </si>
  <si>
    <t>PLAN ESTRATÉGICO DE RRHH</t>
  </si>
  <si>
    <t>Formular el Plan Estrategico de Recursos Humanos.</t>
  </si>
  <si>
    <t>Plan Estrategico 2014.</t>
  </si>
  <si>
    <t xml:space="preserve">COORDINACION DE TALENTO HUMANO </t>
  </si>
  <si>
    <t>EFICIENCIA</t>
  </si>
  <si>
    <t>No. Actividades realizadas/No. Actividades programadas * 100</t>
  </si>
  <si>
    <t xml:space="preserve">Control Interno Disciplinario </t>
  </si>
  <si>
    <t>PLAN ANUAL DE VACANTES</t>
  </si>
  <si>
    <t>Ejecutar la provisión de las vacantes 2014 de conformidad con lo previsto en el decreto 775 de 2005</t>
  </si>
  <si>
    <t>Acto administrativo Plan Anual de Vacantes 2014</t>
  </si>
  <si>
    <t>Acto Administrativo.</t>
  </si>
  <si>
    <t>EFICACIA</t>
  </si>
  <si>
    <t>CAPACITACIÓN</t>
  </si>
  <si>
    <t>Diseñar y adelantar la Inducción y Re inducción a los empleados de la Entidad</t>
  </si>
  <si>
    <t>Listados de asistencia.</t>
  </si>
  <si>
    <t>31/03/2014
31/12/2014</t>
  </si>
  <si>
    <r>
      <t xml:space="preserve">PRIMER TRIMESTRE:Los días 20 y 21 de febrero de 2014, se realizo la inducción a todo el personal nuevo contando con la presencia de los regionales, evidenciandose una gran acogida del personal nuevo, de acuerdo a los listados de asistencia 
</t>
    </r>
    <r>
      <rPr>
        <b/>
        <sz val="8"/>
        <rFont val="Calibri"/>
        <family val="2"/>
        <scheme val="minor"/>
      </rPr>
      <t>SEGUNDO TRIMESTRE</t>
    </r>
    <r>
      <rPr>
        <sz val="8"/>
        <rFont val="Calibri"/>
        <family val="2"/>
        <scheme val="minor"/>
      </rPr>
      <t xml:space="preserve">:
Para el Segundo trimestre del año 2014 no se han realizado inducciones teniendo en cuenta que no se han hecho nombramientos de personal por las restricciones de la Ley de Garantias.  La reinducción se encuentra programada para el mes de Octubre para todos los empleados de la Supertransporte de acuerdo al cronograma que se encuentra en el Plan Estrategico de Recursos Humanos adopotado con el acto administrativo  (Resolución No. 5004 del 27 de marzo de 2014)
</t>
    </r>
  </si>
  <si>
    <t>07/04/2014
07/01/2015</t>
  </si>
  <si>
    <t>Desarrollar dos (2) campañas de Gestión Etica con el fin de fortalecer la mística de los empleados.</t>
  </si>
  <si>
    <t>Correo electronico, Registro Fotográfico (muro de valores)</t>
  </si>
  <si>
    <t xml:space="preserve">PRIMER TRIMESTRE:Registros Fotograficos.
SEGUNDO TRIMESTRE: 
Siguen con el muro publicado el día 1 de abril de 2014. 
</t>
  </si>
  <si>
    <t>Ejecutar las actividades de capacitación incluidas en el Plan Estratégico de Recursos Humanos y aquellas que surjan de necesidades emergentes que guarden congruencia con las funciones y el mejoramiento de las competencias de los empleados</t>
  </si>
  <si>
    <t>Certificados de asistencia</t>
  </si>
  <si>
    <r>
      <t>PRIMER TRIMESTRE</t>
    </r>
    <r>
      <rPr>
        <b/>
        <sz val="8"/>
        <color theme="1"/>
        <rFont val="Calibri"/>
        <family val="2"/>
        <scheme val="minor"/>
      </rPr>
      <t>:</t>
    </r>
    <r>
      <rPr>
        <sz val="8"/>
        <color theme="1"/>
        <rFont val="Calibri"/>
        <family val="2"/>
        <scheme val="minor"/>
      </rPr>
      <t xml:space="preserve">Plan Institucional de Capacitación.
SEGUNDO TRIMESTRE: 
En el segundo trimestre  del año se han realizado capacitaciones dirigidas o focalizadas en un tema especifico como fueron los temas de  Negociación Colectiva, Redacción y Ortografia y otras con carácter universal como son Normas NIFF y Declaracion de Renta con la DIAN, las cuales se pueden evidenciar mediante certificación de asistencia y/o listados de asistencia  
</t>
    </r>
  </si>
  <si>
    <t>BIENESTAR E INCENTIVOS</t>
  </si>
  <si>
    <t>Reglamentar la forma de adjudicación de los incentivos institucionales a los mejores empleados de la entidad.</t>
  </si>
  <si>
    <t>Plan Estratégico 2014</t>
  </si>
  <si>
    <t xml:space="preserve">PRIMER TRIMESTRE: Acto administrativo.
SEGUNDO TRIMESTRE: 
Dentro del plan estratégico de recursos humanos acogido mediante resolución no. 5004 de 2014, se estipula la forma como se adjudicaran los incentivos institucionales para el año 2014 y en acto administrativo en el mes de Diciembre se otorgaran los incentivos.
</t>
  </si>
  <si>
    <t>Socializar el resultados de la medición de clima laboral y definir estrategias para su mejoramiento</t>
  </si>
  <si>
    <t xml:space="preserve">Listado de asistencia documento de estrategia. </t>
  </si>
  <si>
    <r>
      <t>PRIMER TRIMESTRE</t>
    </r>
    <r>
      <rPr>
        <b/>
        <sz val="8"/>
        <color theme="1"/>
        <rFont val="Calibri"/>
        <family val="2"/>
        <scheme val="minor"/>
      </rPr>
      <t>:</t>
    </r>
    <r>
      <rPr>
        <sz val="8"/>
        <color theme="1"/>
        <rFont val="Calibri"/>
        <family val="2"/>
        <scheme val="minor"/>
      </rPr>
      <t xml:space="preserve"> Informe de Resultados.
SEGUNDO TRIMESTRE: 
Listado de asistencia documento de estrategia. 
</t>
    </r>
  </si>
  <si>
    <t>Ejecutar las actividades contenidas en el  Plan Estratégico de Recursos Humanos  u otras emergentes o sobrevinientes que guarden armonía con el cumplimiento de los cometidos de Bienestar.</t>
  </si>
  <si>
    <t xml:space="preserve">Correo electronico, boletin Supergente, registros Fotográficos </t>
  </si>
  <si>
    <t xml:space="preserve">PRIMER TRIMESTRE:Plan de Actividades. 
SEGUNDO TRIMESTRE: 
Se ha dado cumplimiento a nuestro cronograma de actividades en materia de bienestar y dentro de las actividades realizadas en el segundo trimestre han sido la conmemoración del día de la secretaria, día de la madre, dia del servidor público, vacaciones recreativas, jornada de vacunación, Misión Fundación en el departamento de Santamarta, actividades que se convocan por medio de correo electronico y se evidencian mediante archivos fotograficos y Boletín Supergente
</t>
  </si>
  <si>
    <t>CONTROL INTERNO DISCIPLINARIO</t>
  </si>
  <si>
    <t>Difundir a los funcionarios de la Superintendencia de Puertos y Transporte, el Código Único Disciplinario, en especial el régimen de deberes, prohibiciones faltas gravísimas y sanciones.</t>
  </si>
  <si>
    <t xml:space="preserve">Los productos de los numerales 2,3 y 4 se hará por el Banner de la Entidad. 
1. Elaboración matriz de diagnóstico.
2. Campaña de prevención de las faltas disciplinarias.
3. Socialización deberes prohibiciones, faltas gravisimas y sanciones.
4. Socialización valores éticos. </t>
  </si>
  <si>
    <t xml:space="preserve">Luz Betty Acosta G. </t>
  </si>
  <si>
    <r>
      <t>PRIMER  TRIMESTRE</t>
    </r>
    <r>
      <rPr>
        <b/>
        <sz val="8"/>
        <rFont val="Calibri"/>
        <family val="2"/>
        <scheme val="minor"/>
      </rPr>
      <t xml:space="preserve">:             * </t>
    </r>
    <r>
      <rPr>
        <b/>
        <sz val="8"/>
        <rFont val="Arabic Typesetting"/>
        <family val="4"/>
      </rPr>
      <t>ACTIVIDADES           GENERALES:</t>
    </r>
    <r>
      <rPr>
        <sz val="8"/>
        <rFont val="Calibri"/>
        <family val="2"/>
        <scheme val="minor"/>
      </rPr>
      <t xml:space="preserve">
1. Elaboración matriz de diagnóstico.
2. Campaña de prevención de las faltas disciplinarias.
3. Socialización deberes prohibiciones, faltas gravisimas y sanciones.
4. Socialización valores éticos. 
</t>
    </r>
    <r>
      <rPr>
        <b/>
        <sz val="8"/>
        <rFont val="Calibri"/>
        <family val="2"/>
        <scheme val="minor"/>
      </rPr>
      <t>SEGUNDO TRIMESTRE</t>
    </r>
    <r>
      <rPr>
        <sz val="8"/>
        <rFont val="Calibri"/>
        <family val="2"/>
        <scheme val="minor"/>
      </rPr>
      <t xml:space="preserve">:  
El 10 de junio de 2014 se remitió para publicación, la campaña de prevención de la acción desciplinaria, la cual fue enviada a atraves de correo electrónico  al Coordinador del Grupo de Informática y Estadística, Ing. Jaiver Leonardo Cabrales Cortes, quien certificará su divulgación
</t>
    </r>
  </si>
  <si>
    <t xml:space="preserve">EFICIENCIA ADMINISTRATIVA </t>
  </si>
  <si>
    <t xml:space="preserve">GESTION DE LA CALIDAD </t>
  </si>
  <si>
    <t>Actualizar los procesos y procedimientos de direccionamiento estrategico.</t>
  </si>
  <si>
    <t>Procedimientos actualizados.</t>
  </si>
  <si>
    <t>En el primer semestre se actualizaron 5 documentos como son: 1. Administración y Alimentación de Indicadores, 2.  Convenios, 3. Tablero de Control, 4. Acta de Inicio y 5. Acta de Liquidación.</t>
  </si>
  <si>
    <t>Ejecución de Programa de Auditorías Integrales</t>
  </si>
  <si>
    <t>(Auditorias programadas / Auditorías Ejecutadas )*100</t>
  </si>
  <si>
    <t>Revisar y actualizar los mapas de riesgos de Direccionamiento Estrategico.</t>
  </si>
  <si>
    <t>Mapas de riesgo actualizados.</t>
  </si>
  <si>
    <t>Durante el primer trimestre se ha brindado acompañamiento puntual a los Mapas de riesgo y los planes de Mejoramiento de los Procesos de: Gestión Documental y Vigilancia e inspección, Control Interno, Administrativa, Talento Humano, Gestión Financiera, Control, Atención al Ciudadano y Comunicación Pública, Gestión Jurídica, Gestión de Tics y Direccionamiento Estratégico de ultimo porque este en virtud a contener el Mapa de riesgos Institucional, deberá ir alimentado con los riesgos que puntúen alto y extremo de los otros mapas de procesos. Una vez se logre esta retroalimentación que ayudará con la depuración de la información, se validarán los ajustes efectuados al módulo del KAWAK, con el objeto de enseñar al miembro del equipo MECI correspondiente, su captura a través del aplicativo en cuestión.</t>
  </si>
  <si>
    <t>Realizar control de documentos y registros.</t>
  </si>
  <si>
    <t>Impresión de documentos incorporados en el Kawak.</t>
  </si>
  <si>
    <t xml:space="preserve">Durante los meses de enero a junio de 2014, la mejora del sistema estuvo enmarcada en aspectos documentales que se homologaron en el sistema y acompañamientos que tiene como objetivo lograr la calidad de los mismos para ser posteriormente homologados.
En relación con los primeros, puede decirse que se crearon y modificaron 32 documentos entre los cuales se pueden mencionar los procedimientos de: 1. Caracterización proceso de Atención al Ciudadano y Comunicación Pública, 2. Administración y Alimentación de Indicadores, 3.  Convenios  4. Establecer Criterios de Vigilancia e Inspección, 5. Recepción, Análisis y Procesamiento de la Información para la Vigilancia, 6. Inspección Documental o Insitu 7. Establecer Acciones Preventivas y Correctivas (se eliminó), 8. Notificaciones 9. Soporte y Mantenimiento de Tics, 10. Administración Base de Datos y los registros de: 11. Tablero de Control, 12. Acta de Inicio, 13. Acta de Liquidación, 14. Evaluación de Información, 15. Informe de visita, 16. Base de datos por delegada, 17. Reporte No. Vigilados por Tipo de Vigilancia, 18. Informe Consolidado Vigilancia, 19. Resolución de Solicitud de Información al Vigilado, 20. Informe Revisión Contable y Financiera Puertos, 21. Pago Contraprestación por Vigilado, 22. Tarifas, 23. Tarifas Web, 24. Análisis de aspectos subjetivos, 25. Comunicado Comisión Servidor Público, 26. Cronograma y Plan de Visita, 27. Listado Chequeo Visita, 28. Notificación Visita a Vigilado, 29. Acta de Visita de Inspección, 30. Carpeta de Visita a Control, 31. Protocolo o Actualización de Información Portal Web y 32. Caracterización al Proceso de Gestión Documental. Realizando las respectivas eliminaciones de acuerdo al caso. </t>
  </si>
  <si>
    <t>Efectuar revisión por la Dirección.</t>
  </si>
  <si>
    <t>Acta de Revisión.</t>
  </si>
  <si>
    <t>PLAN INSTITUCIONAL DE GESTIÓN AMBIENTAL - PIGA</t>
  </si>
  <si>
    <t>Realizar cambio de grifos de la entidad a grifos ahorradores.</t>
  </si>
  <si>
    <t>Contrato de mantenimiento</t>
  </si>
  <si>
    <t>Contrato de mantenimiento.</t>
  </si>
  <si>
    <t>Cambio de contenedores de basuras.</t>
  </si>
  <si>
    <t>Cotizaciones y Estudios Previos</t>
  </si>
  <si>
    <t>Realizar dos (2) recolecciones internas de toners para entregar a una Fundación.</t>
  </si>
  <si>
    <t>Certificaciones</t>
  </si>
  <si>
    <t>Eficiencia</t>
  </si>
  <si>
    <t>No. De Actividades Ejecutadas / No. Actividades Propuestas</t>
  </si>
  <si>
    <t xml:space="preserve">EFICIENCIA ADMINISTRATIVA Y CERO PAPEL </t>
  </si>
  <si>
    <t>Realizar dos (2) recolecciones internas para la eficiencia y el uso racional del papel.</t>
  </si>
  <si>
    <t>Informes de campaña.</t>
  </si>
  <si>
    <t xml:space="preserve">RACIONALIZACION DE TRAMITES </t>
  </si>
  <si>
    <t>Manterner constante las politicas de  atención al Ciudadano.</t>
  </si>
  <si>
    <t>Informes.</t>
  </si>
  <si>
    <t>Participaron cuatro (4) funcionarios del Grupo de Atención al ciudadano en la capacitación de inducción y rendición celebrada los días 20 y 21 de febrero, programada por la Superintendencia de Puertos y Transporte, grupo Talento Humano ( Presentación en power point))</t>
  </si>
  <si>
    <t>Informar a la ciudadanía sobre los medios de atención con los que cuentan la entidad para la recepción de peticiones quejas sugerencias reclamos y denuncias de actos de corrupción.</t>
  </si>
  <si>
    <t>MODERNIZACION INSTITUCIONAL</t>
  </si>
  <si>
    <t xml:space="preserve">Conformación equipo de trabajo </t>
  </si>
  <si>
    <t xml:space="preserve">Resolución de designación. </t>
  </si>
  <si>
    <t>Frank Guzmán Daza
(Juan Armando Miranda)</t>
  </si>
  <si>
    <r>
      <t>SEGUNDO TRIMESTRE</t>
    </r>
    <r>
      <rPr>
        <b/>
        <sz val="8"/>
        <color theme="1"/>
        <rFont val="Calibri"/>
        <family val="2"/>
        <scheme val="minor"/>
      </rPr>
      <t>:</t>
    </r>
    <r>
      <rPr>
        <sz val="8"/>
        <color theme="1"/>
        <rFont val="Calibri"/>
        <family val="2"/>
        <scheme val="minor"/>
      </rPr>
      <t xml:space="preserve"> Se proyecto resolución por medio de la cual, se conforma un equipo de trabajo para llevar a cabo el rediseño institucional de la Superintendencia de Puertos y Transporte</t>
    </r>
  </si>
  <si>
    <t>Elaboración estudio técnico</t>
  </si>
  <si>
    <t>Estudio técnico</t>
  </si>
  <si>
    <t>Estudio técnico.</t>
  </si>
  <si>
    <t>Solicitud concepto técnico al DAFP</t>
  </si>
  <si>
    <t>Concepto DAFP</t>
  </si>
  <si>
    <t>Concepto DAFP.</t>
  </si>
  <si>
    <t>Proyección de decretos</t>
  </si>
  <si>
    <t>Documento de decretos.</t>
  </si>
  <si>
    <t xml:space="preserve">GESTION DE TECNOLOGIAS DE INFORMACION </t>
  </si>
  <si>
    <t>Administrar los sistemas de información de la Entidad.</t>
  </si>
  <si>
    <t>Informes de Gestion y Administración.</t>
  </si>
  <si>
    <t>Javier Cabrales Cortes</t>
  </si>
  <si>
    <r>
      <t>SEGUNDO TRIMESTRES</t>
    </r>
    <r>
      <rPr>
        <b/>
        <sz val="8"/>
        <color theme="1"/>
        <rFont val="Calibri"/>
        <family val="2"/>
        <scheme val="minor"/>
      </rPr>
      <t>:</t>
    </r>
    <r>
      <rPr>
        <sz val="8"/>
        <color theme="1"/>
        <rFont val="Calibri"/>
        <family val="2"/>
        <scheme val="minor"/>
      </rPr>
      <t xml:space="preserve"> Mediante correo electrónico de fecha julio 28 de 2014, el Ing. Javier Cabrales presento informe de gestión del Grupo de Informática y Sistemas.</t>
    </r>
  </si>
  <si>
    <t>Adquisición y mantenimiento de redes e infraestructura.</t>
  </si>
  <si>
    <t>Informe de Adquisición e implementacion de Nuevos Equipos.</t>
  </si>
  <si>
    <t>PRIMER TRIMESTRE:  Maniifesto verbalmente el Inf. Javier Cabrales que la la fecha no se ha adquirio nuevos equipos.</t>
  </si>
  <si>
    <t>Plan de implementación de Seguridad Informatica.</t>
  </si>
  <si>
    <t>Plan de Seguridad informatica.</t>
  </si>
  <si>
    <r>
      <t>SEGUNDO TRIMESTRES</t>
    </r>
    <r>
      <rPr>
        <b/>
        <sz val="8"/>
        <color theme="1"/>
        <rFont val="Calibri"/>
        <family val="2"/>
        <scheme val="minor"/>
      </rPr>
      <t>:</t>
    </r>
    <r>
      <rPr>
        <sz val="8"/>
        <color theme="1"/>
        <rFont val="Calibri"/>
        <family val="2"/>
        <scheme val="minor"/>
      </rPr>
      <t xml:space="preserve"> Mediante correo electrónico de fecha julio 28 de 2014, el contratista Edgar Orlando Ayala presento informe de GESTION DE LAS POLITICAS DE SEGURIDAD INFORMATICA DE ENERO A JULIO DE 2014</t>
    </r>
  </si>
  <si>
    <t>Realizar soporte tecnico a la infraestructura tecnologica.</t>
  </si>
  <si>
    <t>Informe de Soportes.</t>
  </si>
  <si>
    <t>PRIMER TRIMESTRE: Informe soporte técnico infraestructura tecnológica del I Trim, presentado por el Ing. Javier Cabrales, el cual resposa en la Oficina Asesora de Planeación.
SEGUNDO TRIMESTRE: Mediante dos (2) correos electrónicos recibidos el 28 de julio/14, los Ing. Javier Cabrales y Edgar Ayala, remitieron sus respectios informes de soporte técnico a la infraestructura tecnológica.</t>
  </si>
  <si>
    <t>Elaborar los informes consolidados del Sistema de Indicadores de Gestión Portuaria.</t>
  </si>
  <si>
    <t xml:space="preserve"> Informes estadisticos.</t>
  </si>
  <si>
    <t>Adriana Oyola Izquierdo</t>
  </si>
  <si>
    <r>
      <t xml:space="preserve">PRIMER TRIMESTRE:
* El Informe Consolidado año 2013, el cual se elabora todos los años en el primer trimestre del año siguiente, para el caso el Informe Consolidado año 2013, se elaboró en Febrero de 2014 y se encuentra publicado en la pagina web.
* El Informe Consolidado del mes de Enero y Febrero de 2014 se encuentran publicados en la página web.
</t>
    </r>
    <r>
      <rPr>
        <b/>
        <sz val="8"/>
        <rFont val="Arial"/>
        <family val="2"/>
      </rPr>
      <t>SEGUNDO TRIMESTRE:</t>
    </r>
    <r>
      <rPr>
        <sz val="8"/>
        <rFont val="Arial"/>
        <family val="2"/>
      </rPr>
      <t xml:space="preserve"> 
Mediante correo electrónico la funcionaria Adirana Oyola manifesto que se elaboraron y  publicaron los Informes consolidados de los meses de Marzo,  Abril y Mayo 2014.
El Informe Consolidado correspondiente al mes de Junio 2014, se encuentra en revisión por parte de la Delegada de Puertos, una vez respondan, se harán los ajustes sugeridos y se solicitará su publicación. 
</t>
    </r>
  </si>
  <si>
    <t>GESTION DOCUMENTAL</t>
  </si>
  <si>
    <t>Instrumentar los mecanismos que permitan exigir a los vigilados el cumplimiento de la función archivistica y la gestión documental en las entidades bajo la vigilancia de la Supertransporte (Artículo 26 Decreto 2578 y 35 y 36 Decreto 2609 de 2012).</t>
  </si>
  <si>
    <t>Resolución.</t>
  </si>
  <si>
    <t>Lucy Nieto Suza</t>
  </si>
  <si>
    <t>Ajustar el Manual de Gestión Documental y Politicas de Operación del Sistema de Gestión Documental,  Política Eficiencia Administrativa.</t>
  </si>
  <si>
    <t>Manual de Gestión Documental Ajustado.</t>
  </si>
  <si>
    <t>Implementar el procedimiento para la entrega de documentación por parte de los usuarios y vigilados externos (superior a 30 folios).</t>
  </si>
  <si>
    <t>Apoyar a las dependencias en el alistamiento y lineamientos de organización documental para transferencia de los archivos de las dependencias con mayores debilidades en la implementación del Programa de gestión Documental.</t>
  </si>
  <si>
    <t>Registros y actas correspondientes.</t>
  </si>
  <si>
    <t>Porcentaje de cumplimiento sobre el 100%</t>
  </si>
  <si>
    <t>GESTION FINANCIERA</t>
  </si>
  <si>
    <t xml:space="preserve">PORCENTAJE DE CUMPLIMIENTO
(Planeación) </t>
  </si>
  <si>
    <t>Programación y Ejecución Presupuestal</t>
  </si>
  <si>
    <t>Registrar las operaciones presupuestales con oportunidad y calidad conforme a la documentacion allegada con el lleno de los requisitos legales .</t>
  </si>
  <si>
    <t>Registros y/o reportes SIIF.</t>
  </si>
  <si>
    <t>Martha Quijano</t>
  </si>
  <si>
    <t>(Ejecutado / Programado)*100</t>
  </si>
  <si>
    <t>Consolidar mensualmente la información presupuestal y presentacion de informes.</t>
  </si>
  <si>
    <t xml:space="preserve">Presentacion de Informes mensuales del  comportamiento de la ejecucion presupuestal. </t>
  </si>
  <si>
    <t>PAC</t>
  </si>
  <si>
    <t>Solicitar mensualmente los recursos financieros al Minhacienda.</t>
  </si>
  <si>
    <t xml:space="preserve">Reporte SIIF PAC  asignado. </t>
  </si>
  <si>
    <t>Generar informe de PAC  ejecutado mensual.</t>
  </si>
  <si>
    <t>Reporte SIIF PAC  Ejecutado.</t>
  </si>
  <si>
    <t>Proyectos de Inversión</t>
  </si>
  <si>
    <t>Desarrollar el Modulo de Programacion de Visitas y conexiones externas.</t>
  </si>
  <si>
    <t>Informe de entrega final del modulo en el sistema VIGIA.</t>
  </si>
  <si>
    <t>$ 31.500,0 Millones</t>
  </si>
  <si>
    <t>31,000,0 Millones</t>
  </si>
  <si>
    <t>500,0 Millones</t>
  </si>
  <si>
    <t>Registro de proyectos nuevos en el DNP.</t>
  </si>
  <si>
    <t>Fichas EBI.</t>
  </si>
  <si>
    <r>
      <t>SEGUNDO TRIMESTRE</t>
    </r>
    <r>
      <rPr>
        <b/>
        <sz val="8"/>
        <rFont val="Calibri"/>
        <family val="2"/>
        <scheme val="minor"/>
      </rPr>
      <t>:</t>
    </r>
    <r>
      <rPr>
        <sz val="8"/>
        <rFont val="Calibri"/>
        <family val="2"/>
        <scheme val="minor"/>
      </rPr>
      <t xml:space="preserve">  Mediante correo electrónico de julio 25 de 2014 de la contratista Elena Sosa se recibió el Avance de la actividad “Registro de proyectos nuevos en el DNP”  del Plan de Acción  con corte al II Trimestre de 2014</t>
    </r>
  </si>
  <si>
    <t>Plan Anual de Adquisiciones</t>
  </si>
  <si>
    <t>Definición de necesidades.</t>
  </si>
  <si>
    <t>Documento de necesidades.</t>
  </si>
  <si>
    <t>Mediante correo eletrónico, la Asesora Anny Sampayo remitio el Cuadro de Necesidades para la vigencia 2014</t>
  </si>
  <si>
    <t>Publicación.</t>
  </si>
  <si>
    <t>Link de publicación.</t>
  </si>
  <si>
    <t>Mediante correo electrónico, la Asesora Anny Sampayo manifesto que el plan de compras se envió a publicar y que el envío definitivo lo hace Secretaria General. La evidencia es el publicado en la pág. web.</t>
  </si>
  <si>
    <t>Seguimiento.</t>
  </si>
  <si>
    <t>Informe de segumiento.</t>
  </si>
  <si>
    <t>Ajustes.</t>
  </si>
  <si>
    <t>Documento de ajustes.</t>
  </si>
  <si>
    <t>NELSON GUZMAN ALDANA</t>
  </si>
  <si>
    <t>Diseño: Frank Guzman Daza  - Jefe Oficina Asesora de Planeación - 20 - enero 2014</t>
  </si>
  <si>
    <t>Eleboro: Edgar Ayala Barbosa - Contratista Grupo de Informática y Estadística</t>
  </si>
  <si>
    <t>GESTION TRANSVERSAL</t>
  </si>
  <si>
    <t xml:space="preserve">EFICIENCIA ADMINIS -
TRATIVA </t>
  </si>
  <si>
    <r>
      <t xml:space="preserve">Durante el </t>
    </r>
    <r>
      <rPr>
        <b/>
        <sz val="8"/>
        <color theme="1"/>
        <rFont val="Calibri"/>
        <family val="2"/>
        <scheme val="minor"/>
      </rPr>
      <t>Primer Trimestre</t>
    </r>
    <r>
      <rPr>
        <sz val="8"/>
        <color theme="1"/>
        <rFont val="Calibri"/>
        <family val="2"/>
        <scheme val="minor"/>
      </rPr>
      <t xml:space="preserve"> de 2014 se recibieron tres solicitudes de  acompañamientos, las cuales fueron priorizados y ejecutados:
1. Acompañamiento solicitado el día 28 de febrero por la Oficina Asesora Jurídica a Títulos Judiciales en custodia de la Entidad (Grupo Persuasivo y Jurisdicción Coactiva). Informe de arqueo entregado el 05 de marzo mediante radicado 20142000019703.
2. Arqueo de caja menor de servicios generales el día 11 de marzo, informe entregado el 17 de marzo a través del radicado 20142000022993.
3. Informe de seguimiento al aplicativo Sigep (subsistemas organización institucional y recursos humanos), entregado por correo electrónico del 12 de marzo al Coordinador del Grupo de Talento Humano.
</t>
    </r>
    <r>
      <rPr>
        <b/>
        <sz val="8"/>
        <color theme="1"/>
        <rFont val="Calibri"/>
        <family val="2"/>
        <scheme val="minor"/>
      </rPr>
      <t xml:space="preserve">Segundo Trimestre: </t>
    </r>
    <r>
      <rPr>
        <sz val="8"/>
        <color theme="1"/>
        <rFont val="Calibri"/>
        <family val="2"/>
        <scheme val="minor"/>
      </rPr>
      <t xml:space="preserve">
1.Informe de seguimiento al procedimiento de Inspección Documental y/o In Situ, V2 del proceso Vigilancia e Inspección de la Superintendencia Delegada de Tránsito y Transporte Terrestre Automotor, para verificar su aplicación en los operativos de presencia institucional en el terminal de transporte de la ciudad de Popayán. Informe remitido por correo electrónico al Delegado encargado el 19 de mayo de 2014 y de forma física el día 22.
2. Informe de seguimiento y acompañamiento a la verificación física de títulos judiciales en custodia del Grupo de Cobro Persuasivo y Jurisdicción Coactiva. Informe remitido con radicado a la Jefe de la Oficina Asesora Jurídica 20142000035203 del 29 de abril de 2014.
</t>
    </r>
  </si>
  <si>
    <t>GESTIÓN DE LA CALIDAD
(Control Interno)</t>
  </si>
  <si>
    <t>CONTROL DE EVALUACIÓN</t>
  </si>
  <si>
    <t xml:space="preserve">ASESORÍA Y ACOMPAÑAMIENTO A LA ALTA DIRECCIÓN Y DEPENDENCIAS DE LA ENTIDAD </t>
  </si>
  <si>
    <t>Informes de acompañamiento según requerimientos de las Dependencias, priorizados por la OCI.</t>
  </si>
  <si>
    <t>Jose Jorge Roca M.</t>
  </si>
  <si>
    <t>Cuatro (4)  Informes Austeridad en el Gasto .</t>
  </si>
  <si>
    <t>Sandra Patricia Gutiérrez</t>
  </si>
  <si>
    <r>
      <rPr>
        <b/>
        <sz val="8"/>
        <color theme="1"/>
        <rFont val="Calibri"/>
        <family val="2"/>
        <scheme val="minor"/>
      </rPr>
      <t xml:space="preserve">Primer Trimestre: </t>
    </r>
    <r>
      <rPr>
        <sz val="8"/>
        <color theme="1"/>
        <rFont val="Calibri"/>
        <family val="2"/>
        <scheme val="minor"/>
      </rPr>
      <t xml:space="preserve">
Informe de Austeridad y Eficiencia en el Gasto Público, correspondiente al cuarto trimestre de la vigencia 2013, dirigido al señor Superintendente de Puertos y Transporte, mediante comunicación 20142000004343 del 21 enero de 2014.
También se realizaron los reportes mensuales para Enero y Febrero de 2014, remitidos vía correo electrónico a la Secretaría General.
</t>
    </r>
    <r>
      <rPr>
        <b/>
        <sz val="8"/>
        <color theme="1"/>
        <rFont val="Calibri"/>
        <family val="2"/>
        <scheme val="minor"/>
      </rPr>
      <t xml:space="preserve">Segundo Trimestre: </t>
    </r>
    <r>
      <rPr>
        <sz val="8"/>
        <color theme="1"/>
        <rFont val="Calibri"/>
        <family val="2"/>
        <scheme val="minor"/>
      </rPr>
      <t xml:space="preserve">
 Informe de Austeridad y Eficiencia en el Gasto Público, correspondiente al primer trimestre de la vigencia 2014, dirigido al señor Superintendente de Puertos y Transporte, mediante comunicación 20142000033463 del 23 abril de 2014.
También se realizaron los reportes mensuales para abril, mayo y junio de 2014, remitidos vía correo electrónico a la Secretaría General.</t>
    </r>
  </si>
  <si>
    <t>Un (1) Informe de evaluación  Institucional por dependencias.</t>
  </si>
  <si>
    <t>Adriana Molano</t>
  </si>
  <si>
    <t xml:space="preserve">31/03/2014
</t>
  </si>
  <si>
    <t>En cumplimiento del Artículo 39 de la Ley 909 de 2004 y de la Circular 04 de 2005 del Departamento Administrativo de la Función Pública, se elaboró y presentó el Informe de Evaluación de Dependencias para la vigencia 2013, al señor Superintendente de Puertos y Transporte mediante comunicación 20142000020003 del 07 marzo de 2014</t>
  </si>
  <si>
    <t>Un (1) Informe de Evaluación sobre la Gestión de Peticiones, Quejas y Reclamos.</t>
  </si>
  <si>
    <t>Ana Mercedes Pinto</t>
  </si>
  <si>
    <t>En cumplimiento del artículo 76 de La Ley 1474 de, se elaboró y presentó el informe de Seguimiento Sugerencias, Quejas y Reclamos Vigencia 2013 (primer y segundo semestre). Fue remitido mediante comunicación 201120142000017373 del 28 febrero de 2014 al despacho del señor Superintendente de Puertos y Transporte.</t>
  </si>
  <si>
    <t>Dos (2) Informes de Prueba Selectiva de Inventario.</t>
  </si>
  <si>
    <t>Sandra Patricia Gutiérrez
Alba Lucía Martínez</t>
  </si>
  <si>
    <r>
      <rPr>
        <b/>
        <u/>
        <sz val="8"/>
        <color theme="1"/>
        <rFont val="Calibri"/>
        <family val="2"/>
        <scheme val="minor"/>
      </rPr>
      <t>Segundo Trimestre</t>
    </r>
    <r>
      <rPr>
        <sz val="8"/>
        <color theme="1"/>
        <rFont val="Calibri"/>
        <family val="2"/>
        <scheme val="minor"/>
      </rPr>
      <t>:
1.- se realizó la verificación e inspección física  de bienes (muebles y enseres) de propiedad de SPT  a dar de baja por medio de la destrucción, como consta en el Acta de Inservibilidad 001 del 22 de mayo de 2014.
2.- se realizó la verificación e inspección física  de bienes (muebles y enseres) de propiedad de SPT  a dar de baja por medio del proceso de donación, como consta en el Acta de Inservibilidad 002 del 22 de mayo de 2014.</t>
    </r>
  </si>
  <si>
    <t>EVALUACIÓN INDEPENDIENTE DEL SISTEMA DE CONTROL INTERNO</t>
  </si>
  <si>
    <t>Un (1) informe del Plan de Auditorías Integrales Ejecutado.</t>
  </si>
  <si>
    <t>Jose Jorge Roca M.
Adriana Molano
Alba Lucía Martínez
Ana Mercedes pinto
Ivón Sarria
Luis Alfonso Rincón
Sandra Patricia Gutiérrez
Yohana Ramírez</t>
  </si>
  <si>
    <r>
      <rPr>
        <b/>
        <sz val="8"/>
        <color theme="1"/>
        <rFont val="Calibri"/>
        <family val="2"/>
        <scheme val="minor"/>
      </rPr>
      <t>Primer Trimestre</t>
    </r>
    <r>
      <rPr>
        <sz val="8"/>
        <color theme="1"/>
        <rFont val="Calibri"/>
        <family val="2"/>
        <scheme val="minor"/>
      </rPr>
      <t xml:space="preserve">
Asistencia a seminario taller de actualización en la gestión efectiva del control interno Módulo Guía de Auditoría para las Entidades Públicas; los días 13, 14 y 15 de marzo.
Primer borrador Programa Auditoría Integral 2014 ajustado a la nueva metodología expedida por el DAFP.
</t>
    </r>
    <r>
      <rPr>
        <b/>
        <sz val="8"/>
        <color theme="1"/>
        <rFont val="Calibri"/>
        <family val="2"/>
        <scheme val="minor"/>
      </rPr>
      <t>Segundo Trimestre:</t>
    </r>
    <r>
      <rPr>
        <sz val="8"/>
        <color theme="1"/>
        <rFont val="Calibri"/>
        <family val="2"/>
        <scheme val="minor"/>
      </rPr>
      <t xml:space="preserve"> 
Presentación y aprobación Plan de Auditoría Integral Interna - vigencia 2014 por el Comité Institucional de Desarrollo Administrativo el día 22 de mayo de 2014.
Inicio de auditorías: 
* Tasa de vigilancia, acta del 28 de mayo.
* Vigilancia e Inspección  y Control de la Delegada de Puertos, acta del 26 de mayo.
* Gestión Documental, acta del 04 junio.
* Procedimiento Notificaciones, acta del 01 julio.
* Gestión Jurídica, acta del 28 de mayo.
* Gestión Financiera, acta del 28 de mayo.
* Direccionamiento Estratégico, acta del 05 de junio.
* PQR Delegada de Puertos, acta del 13 de junio.
* PQR Delegada de Concesiones e Infraestructura, acta del 27 de mayo</t>
    </r>
  </si>
  <si>
    <t>INTERLOCUCIÓN CON ENTES DE CONTROL EXTERNOS</t>
  </si>
  <si>
    <t>Dos (2) Reportes de Seguimiento  al Plan de Mejoramiento Institucional suscrito con la Contraloría General de la República.</t>
  </si>
  <si>
    <t>31/03/2014
30/09/2014</t>
  </si>
  <si>
    <t>En cumplimiento de la Resolución Orgánica 6289 de 2011 de la Contraloría General de la República, la Oficina de Control Interno presentó el reporte de avance del plan de mejoramiento suscrito con el ente de control, con corte a 31 de Diciembre de 2013. Se obtuvo el certificado Sireci del 22 enero de 2014, consecutivo 35662013-12-31, remitido al  señor Superintendente de Puertos y Transporte.</t>
  </si>
  <si>
    <t>07/04/2014
07/10/2014</t>
  </si>
  <si>
    <t>Dos (2) Informes de actualización de sistema LITIGOB.</t>
  </si>
  <si>
    <t>Mediante comunicación 20142000030911 del 31 enero de 2014, se remitió a la Agencia Nacional de Defensa Jurídica del Estado, la certificación sobre el resultado de la verificación de la información en Litigob, Segundo semestre 2013.
El informe fue presentado a la Oficina Jurídica (memorando 20142000009113 del 05 febrero de 2014) y al señor Superintendente de Puertos y Transporte (memorando 20142000020083 del 07 marzo de 2014)</t>
  </si>
  <si>
    <t xml:space="preserve">Un (1) Informe Evaluación del Sistema de Control Interno Contable. </t>
  </si>
  <si>
    <t>Alba Lucía Martínez
Luis Alonso Rincón</t>
  </si>
  <si>
    <t xml:space="preserve">
En cumplimiento de las resoluciones 248 de julio de 2007 y 357 de julio de 2008 de la Contaduría General de la Nación se llevó a cabo el diligenciamiento, evaluación y envío mediante el sistema CHIP del formulario CGN2007_CONTROL_INTERNO_CONTABLE de la Contaduría General de la Nación, correspondiente a la evaluación de Control Interno Contable implementado en la Superintendencia de Puertos y Transporte con corte a 31 de diciembre de 2013. El informe correspondiente fue presentado al señor Superintendente de Puertos y Transporte mediante comunicación 20142000019883 del 06 marzo de 2014.</t>
  </si>
  <si>
    <t>Un (1) Informe Cumplimiento de Normas en Materia de Derechos de Autor sobre Software.</t>
  </si>
  <si>
    <t>Constancia del 07 marzo de 2014 de verificación, recomendaciones, seguimiento y resultados sobre el cumplimiento de las normas en materia de derecho de autor sobre software 2013, según Circular 17 de 2011 de la Dirección Nacional de Derecho de Autor. Reporte remitido al señor Superintendente de Puertos y Transporte, mediante correo institucional el día 18/03/2014.</t>
  </si>
  <si>
    <t>Tres (3) Informes Pormenorizado Estado de Control Interno de la Entidad.</t>
  </si>
  <si>
    <t>31/03/2014
30/09/2014
31/12/2014</t>
  </si>
  <si>
    <t>Preparación del informe pormenorizado correspondiente a los meses diciembre 2013 hasta marzo 2014, el cual se publicará en la página Web de la Entidad link Control Interno en el mes de abril.</t>
  </si>
  <si>
    <t>07/04/2014
07/10/2014
07/01/2015</t>
  </si>
  <si>
    <t>Un (1) Informe Ejecutivo Anual Evaluación del Sistema de Control Interno.</t>
  </si>
  <si>
    <t>Certificación de la presentación electrónica de la Encuesta MECI, así como el Informe Ejecutivo Anual de Control Interno vigencia 2013, de acuerdo a la Circular No. 100-009 de 2013 del Consejo Asesor  del Gobierno Nacional en materia  de Control Interno. Radicado Informe No. 2090 del 25 de febrero de 2014. cular 17 de 2011 de la Dirección Nacional de Derecho de Autor. Reporte remitido al señor Superintendente de Puertos y Transporte, mediante correo institucional el día 18/03/2014.</t>
  </si>
  <si>
    <t>VALORACIÓN DE LA GESTIÓN DEL RIESGO</t>
  </si>
  <si>
    <t>Dos (2) Informes de Seguimiento a los Mapas de Riesgos de Procesos.</t>
  </si>
  <si>
    <r>
      <rPr>
        <b/>
        <u/>
        <sz val="8"/>
        <color theme="1"/>
        <rFont val="Calibri"/>
        <family val="2"/>
        <scheme val="minor"/>
      </rPr>
      <t>Segundo Trimestre</t>
    </r>
    <r>
      <rPr>
        <sz val="8"/>
        <color theme="1"/>
        <rFont val="Calibri"/>
        <family val="2"/>
        <scheme val="minor"/>
      </rPr>
      <t>: actividad incluida en el Plan de Auditoría Integral Interna - vigencia 2014 como criterio de evaluación  para todos los procesos. En el informe de seguimiento al Plan Anticorrupción  con corte a 30 de abril se presenta el seguimiento a la actualización y seguimiento de Mapas de Riesgos a los siguientes procesos: Vigilancia e Inspección, Control, Gestión Documental, Direccionamiento Estratégico, Gestión Humana y Control interno Disciplinario y Evaluación y Control. Publicado en la página Web; link Planeación Organizacional; Políticas, planes y líneas estratégicas; Plan Anticorrupción Avance 1er Trimestre 2014.</t>
    </r>
  </si>
  <si>
    <t>Dos (2) Informes de Seguimiento al Mapa de Riesgos Institucional.</t>
  </si>
  <si>
    <r>
      <rPr>
        <b/>
        <u/>
        <sz val="8"/>
        <color theme="1"/>
        <rFont val="Calibri"/>
        <family val="2"/>
        <scheme val="minor"/>
      </rPr>
      <t>Segundo Trimestre</t>
    </r>
    <r>
      <rPr>
        <sz val="8"/>
        <color theme="1"/>
        <rFont val="Calibri"/>
        <family val="2"/>
        <scheme val="minor"/>
      </rPr>
      <t>:  actividad incluida en el Plan de Auditoría Integral Interna - vigencia 2014 como criterio de evaluación.</t>
    </r>
  </si>
  <si>
    <t xml:space="preserve">FOMENTO A LA CULTURA DEL CONTROL </t>
  </si>
  <si>
    <t>Una (1) Actividad de la Campaña "Yo Tengo el Control".</t>
  </si>
  <si>
    <t>Sandra Patricia Gutiérrez
Ivón Sarria</t>
  </si>
  <si>
    <r>
      <rPr>
        <b/>
        <sz val="8"/>
        <color theme="1"/>
        <rFont val="Calibri"/>
        <family val="2"/>
        <scheme val="minor"/>
      </rPr>
      <t>Primer Trimestre:</t>
    </r>
    <r>
      <rPr>
        <sz val="8"/>
        <color theme="1"/>
        <rFont val="Calibri"/>
        <family val="2"/>
        <scheme val="minor"/>
      </rPr>
      <t xml:space="preserve">
1.- Un Banner acerca de "Tips de Autocontrol" en los puestos de trabajo, en el mes de febrero.
2.- Un Banners promocionando las políticas del SIGI en los puestos de trabajo, en el mes de marzo.
3.- Un taller de autocontrol realizado el 20 de febrero en Compensar Av. 68, dirigido a 52 nuevos funcionarios y contratistas de la Entidad.
</t>
    </r>
    <r>
      <rPr>
        <b/>
        <sz val="8"/>
        <color theme="1"/>
        <rFont val="Calibri"/>
        <family val="2"/>
        <scheme val="minor"/>
      </rPr>
      <t xml:space="preserve">
Segundo Trimestre: </t>
    </r>
    <r>
      <rPr>
        <sz val="8"/>
        <color theme="1"/>
        <rFont val="Calibri"/>
        <family val="2"/>
        <scheme val="minor"/>
      </rPr>
      <t xml:space="preserve">
1.- Día Nacional del Servidor Público: se mandaron a elaborar 400 banderas de Colombia de 11 cm x 7cm, con su respectivo soporte, en el centro se imprime el logo de la Oficina de Control Interno y dice "orgullosamente Servidor Público"
2.- Banner "Promoción Valores". Remitido a Oscar David Montoya Ramírez, vía correo electrónico, el día 29 de abril de 2014.</t>
    </r>
  </si>
  <si>
    <t>Una (1) Actividad de la Campaña "Notas de Control Interno".</t>
  </si>
  <si>
    <t>Adriana Molano
Alba Lucía Martínez</t>
  </si>
  <si>
    <r>
      <t xml:space="preserve">Primert Trimestre:
</t>
    </r>
    <r>
      <rPr>
        <sz val="8"/>
        <color theme="1"/>
        <rFont val="Calibri"/>
        <family val="2"/>
        <scheme val="minor"/>
      </rPr>
      <t>Doce (12) participaciones en el boletín virtual Supergente, en el marco de la campañas Notas de Control Interno  y en las carteleras virtuales de la Entidad.
Cierre de hallazgos CGR
Planes de mejoramiento por proceso
Autocontrol
Tips para el autocontrol
Políticas institucionales
Valores institucionales
Herramienta INTEGRA PGN
Guía de Auditoría DAFP
Link Control Interno Página Web
Fines del Estado.</t>
    </r>
    <r>
      <rPr>
        <b/>
        <sz val="8"/>
        <color theme="1"/>
        <rFont val="Calibri"/>
        <family val="2"/>
        <scheme val="minor"/>
      </rPr>
      <t xml:space="preserve">
Segundo Trimestre:
</t>
    </r>
    <r>
      <rPr>
        <sz val="8"/>
        <color theme="1"/>
        <rFont val="Calibri"/>
        <family val="2"/>
        <scheme val="minor"/>
      </rPr>
      <t>Doce (12) participaciones en el boletín virtual Supergente, en el marco de lsa campañas Notas de Control Interno, cada viernes.</t>
    </r>
  </si>
  <si>
    <t>Una (1) Encuesta de Percepción del Sistema de Control Interno.</t>
  </si>
  <si>
    <t>Jose Jorge Roca
Ivón Sarria</t>
  </si>
  <si>
    <t>NELSON RODOLFO OSORIO P.</t>
  </si>
  <si>
    <t xml:space="preserve">                                                                                                                                                      TOTAL PORCENTAJE</t>
  </si>
  <si>
    <t xml:space="preserve">PORCENTAJE DE CUMPLIMIENTO 
(Planeación) </t>
  </si>
  <si>
    <t>GESTION JURIDICA</t>
  </si>
  <si>
    <t>CONCILIACION Y ESTUDIOS SECTORIALES
(Centro de Conciliación)</t>
  </si>
  <si>
    <t xml:space="preserve">Conciliar las cien (100) solicitudes en derecho presentadas por los usuarios. </t>
  </si>
  <si>
    <t>Cuadro en Excel con el Informe sobre el estado de las conciliaciones presentadas.</t>
  </si>
  <si>
    <t>Gloria Yanuba Pardo</t>
  </si>
  <si>
    <t>Total actividades=Ejecutadas/Programadas</t>
  </si>
  <si>
    <t>100% programadas por el area juridica</t>
  </si>
  <si>
    <t xml:space="preserve">Realizar un (1) informe de los estudios sectoriales de cada delegada que soliciten las dependencias de la Supertransporte, a  30 de Diciembre de 2014. </t>
  </si>
  <si>
    <t>Informe del Estudio solicitado.</t>
  </si>
  <si>
    <t>SOMETIMIENTO A CONTROL
(Oficina interna juridica)</t>
  </si>
  <si>
    <t>Elaborar un (1) Boletin de Analisis juridico, administrativo y contable  de la posibilidad de sometimiento a control.</t>
  </si>
  <si>
    <t>Boletin generado.</t>
  </si>
  <si>
    <t>Mauricio Baron Granados</t>
  </si>
  <si>
    <t>Generar dos (2) Resoluciones de levantamiento sometimiento a control en el año.</t>
  </si>
  <si>
    <t xml:space="preserve"> Resoluciones emitidas levantamiento sometimiento a control.</t>
  </si>
  <si>
    <t>JURISDICCION COACTIVA
(Cobro Coactivo)</t>
  </si>
  <si>
    <t>Dictar trescientas (300) medidas cautelares de los procesos coactivos que se encuentran en curso.</t>
  </si>
  <si>
    <t>300 autos que decretan medidas cautelares y sus correspondientes oficios de soliictud de embargos cuando proceda.</t>
  </si>
  <si>
    <t>David Murcia Suárez</t>
  </si>
  <si>
    <t>Realizar cincuenta (50) fichas en conjunto con el Grupo Financiera, de acuerdo a la depuración de la cartera de conformidad con lo establecido en Estatuto Tributario Nacional.</t>
  </si>
  <si>
    <t>50 fichas técnicas para valoración del comité de sostenibilidad contable.</t>
  </si>
  <si>
    <t>Levantar cuatro mil ochosientas (4800)  Resoluciones de Fallo que se encuentran en coactivo allegadas antes de diciembre de 2013, de conformidad a lo requerido en el Formato Único de Inventario Documental FUID.</t>
  </si>
  <si>
    <t>4800 registros en 1 (una) hoja en formato MSEXCEL con los campos llenos y actualizados.</t>
  </si>
  <si>
    <t>Adecuar el archivo de dos mil (2000) expedientes  de cobro coactivo en el marco de los protocolos señalados por el Archivo General de la Nación.</t>
  </si>
  <si>
    <t>2000 expedientes con carpetas, rotulados y debidamente foliados.</t>
  </si>
  <si>
    <t>APOYO ADMINISTRATIVO AL DESPACHO
(Jefe)</t>
  </si>
  <si>
    <t>Realizar un (1) Boletin  de jurisprudencia y Normatividad vigente de la SPT.</t>
  </si>
  <si>
    <t>Boletin Juridico.</t>
  </si>
  <si>
    <t>Lina Marcela Cuadros</t>
  </si>
  <si>
    <t>Responder a ciento noventa y seis (196) Acciones de Tutela al año.</t>
  </si>
  <si>
    <t>Respuesta termino legal.</t>
  </si>
  <si>
    <t>Responder a treinta y cinco (35) Derechos de Peticion al año.</t>
  </si>
  <si>
    <t>Respuestas Derecho de Petición.</t>
  </si>
  <si>
    <t>Generar cuarenta y tres (43) Conceptos juridicos o aquellos que sean solicitados por las diferentes dependencias de la SPT.</t>
  </si>
  <si>
    <t>Genarar 100 recursos de apelación .</t>
  </si>
  <si>
    <t>Cien (100) Resoluciones de recursos de apelación en término legal.</t>
  </si>
  <si>
    <t>DEFENSA JURIDICA
(Oficina Juridica)</t>
  </si>
  <si>
    <t>Realizar dos (2) Informes al año de la Actualizacion y Seguimiento a los Procesos Judiciales de la SPT.</t>
  </si>
  <si>
    <t>Realizar cuatro (4) Informes de la Remision de Informacion de los  Comités de Conciliacion Celebrados  en la STP.</t>
  </si>
  <si>
    <t xml:space="preserve">                                                                                                                                                     TOTAL PORCENTAJE</t>
  </si>
  <si>
    <t>Elaborar estadisticas de los tipos de usuarios de la SPT.</t>
  </si>
  <si>
    <t>Informe.</t>
  </si>
  <si>
    <r>
      <rPr>
        <b/>
        <sz val="8"/>
        <color theme="1"/>
        <rFont val="Calibri"/>
        <family val="2"/>
        <scheme val="minor"/>
      </rPr>
      <t>SEGUNDO TRIMESTRE:</t>
    </r>
    <r>
      <rPr>
        <sz val="8"/>
        <color theme="1"/>
        <rFont val="Calibri"/>
        <family val="2"/>
        <scheme val="minor"/>
      </rPr>
      <t xml:space="preserve"> El contratista David Salamanca presento mediante correo electrónico Informe de fecha 03/07/2014.</t>
    </r>
  </si>
  <si>
    <t>GOBIERNO EN LINEA</t>
  </si>
  <si>
    <t>ELEMENTOS TRANSVERSALES</t>
  </si>
  <si>
    <t>David Salamanca Siachoque</t>
  </si>
  <si>
    <t>EFECTIVIDAD</t>
  </si>
  <si>
    <t>No. de estrategias cumplidas/No. de estrategias planteadas</t>
  </si>
  <si>
    <t>INFORMACION EN LINEA</t>
  </si>
  <si>
    <t>Actualización del sitio Web.</t>
  </si>
  <si>
    <t>David Salamanca Siachoque-Giancarlo Corredor Catino</t>
  </si>
  <si>
    <t>INTERACCION EN LINEA</t>
  </si>
  <si>
    <t>Realizar dos (2) Chat programados acerca de temas de la SPT.</t>
  </si>
  <si>
    <r>
      <rPr>
        <b/>
        <sz val="8"/>
        <color theme="1"/>
        <rFont val="Calibri"/>
        <family val="2"/>
        <scheme val="minor"/>
      </rPr>
      <t>SEGUNDO TRIMESTRE:</t>
    </r>
    <r>
      <rPr>
        <sz val="8"/>
        <color theme="1"/>
        <rFont val="Calibri"/>
        <family val="2"/>
        <scheme val="minor"/>
      </rPr>
      <t xml:space="preserve"> A fecha 11/06/2014 se implemento el chat en la nueva web, Informe de fecha 03/07/2014.</t>
    </r>
  </si>
  <si>
    <t>TRANSACCION EN LINEA</t>
  </si>
  <si>
    <t>Implementar la descarga de formatos a través de la pagina WEB de la SPT.</t>
  </si>
  <si>
    <t xml:space="preserve">TRANSFORMACION </t>
  </si>
  <si>
    <t>Implementar Links  de información de las entidades relacionadas.</t>
  </si>
  <si>
    <t>DEMOCRACIA EN LINEA</t>
  </si>
  <si>
    <t xml:space="preserve">Realizar consulta online de actos administrativos. </t>
  </si>
  <si>
    <t>Actos administrativos publicados en la Web.</t>
  </si>
  <si>
    <t xml:space="preserve">       </t>
  </si>
  <si>
    <t>GESTION MISIONAL</t>
  </si>
  <si>
    <t>PUERTOS</t>
  </si>
  <si>
    <t>METAS  (%)</t>
  </si>
  <si>
    <t>PORCENTAJE DE CUMPLIMIENTO PRIMER TRIMESTRE</t>
  </si>
  <si>
    <t>VIGILANCIA, INSPECCION Y CONTROL</t>
  </si>
  <si>
    <t>INSPECCION</t>
  </si>
  <si>
    <t>Ejecucion del Plan de Visitas de Inspeccion en Situ 2014. Programadas 250 visitas</t>
  </si>
  <si>
    <t>Informe y Anexos.</t>
  </si>
  <si>
    <t>Funcionarios Delegada de Puertos</t>
  </si>
  <si>
    <t>PRIMER TRIMESTRE: Informe y Anexos enviado a planeacion con memorando N° 20146100033723 
SEGUNDO TRIMESTRE: 
Informe y Anexos reposan en la carpeta plan de accion 2014, al igual que se envia el consolidado mes a mes al area de planeacion en el tablero de Control enviado  mediante correo electronico el dia 21 de julio de  2014</t>
  </si>
  <si>
    <t>Efectividad</t>
  </si>
  <si>
    <t>No. De visitas realizadas/ No. De visitas programadas</t>
  </si>
  <si>
    <t>VIGILANCIA</t>
  </si>
  <si>
    <t xml:space="preserve">Evaluación Financiera y contable vigencia 2013, de los vigilados que reportan. (A) Análisis de indicadores financieros y diagnostico preliminar de situación contable y financiera.  </t>
  </si>
  <si>
    <t>Irma Esperanza Aguilar Aguilar  y Contadores de la Delegada</t>
  </si>
  <si>
    <t xml:space="preserve">
30/06/2014</t>
  </si>
  <si>
    <t xml:space="preserve">
07/07/2014</t>
  </si>
  <si>
    <t xml:space="preserve">Evaluación financiera y contable vigencia 2013, de los vigilados que reportan,  Análisis especifico al 100% de las empresas con alerta de causal de disolución y situación operacional deficitaria. </t>
  </si>
  <si>
    <t>Conciliación de ingresos por operación sujeta a vigilancia del 100% de los vigilados de puertos. A 30 de junio de 2014.</t>
  </si>
  <si>
    <t xml:space="preserve"> Evaluación Financiera y contable vigencia 2013, de los vigilados que reportan. (A) Análisis de indicadores financieros y diagnostico preliminar de situación contable y financiera.  
</t>
  </si>
  <si>
    <t>Evaluacion de la Gestion Tecnica, Operativa y Financiera de las sociedades portuarias fluviales.</t>
  </si>
  <si>
    <t>Marco Aurelio Velasco Velez</t>
  </si>
  <si>
    <t>Seguimiento y verificacion del cumplimiento del Codigo PBIP de las  sociedades portuarias.</t>
  </si>
  <si>
    <t>Jose Eduardo Olaya Gonzalez</t>
  </si>
  <si>
    <t xml:space="preserve">Conciliación de ingresos por operación sujeta a vigilancia del 100% de los vigilados de puertos. </t>
  </si>
  <si>
    <t>Revision de las solicitudes de modificacion de tarifas remitidas por las sociedades portuarias.</t>
  </si>
  <si>
    <t>Nestor Ivan Rios Ramirez</t>
  </si>
  <si>
    <t>PRIMER TRIMESTRE: Informe y Anexos enviado a planeacion con memorando N° 20146100033723.
SEGUNDO TRIMESTRE: 
Informe y Anexos presentados, reposan en la carpeta plan de accion 2014</t>
  </si>
  <si>
    <t>Seguimiento y verificacion de los pagos por contraprestacion a la Nacion y Municipios de las sociedades portuarias obligadas al pago.</t>
  </si>
  <si>
    <t>PRIMER TRIMESTRE: Informe y Anexos enviado a planeacion con memorando N° 20146100033723 
SEGUNDO TRIMESTRE: Informe y Anexos presentados, reposan en la carpeta plan de accion 2014</t>
  </si>
  <si>
    <t>SEGUNDO TRIMESTRE: Informe y Anexos presentados, reposan en la carpeta plan de accion 2014</t>
  </si>
  <si>
    <t>Seguimiento al Cumplimiento de los decretos de cargue directo de carbon por parte de las sociedades portuarias obligadas al cumplimiento.</t>
  </si>
  <si>
    <t>PRIMER TRIMESTRE: Informe y Anexos enviado a planeacion con memorando N° 20146100033723 
SEGUNDO TRIMESTRE: 
Informe y Anexos presentados, reposan en la carpeta plan de accion 2014</t>
  </si>
  <si>
    <t xml:space="preserve">Actualizacion del  Directorio de Vigilados.  </t>
  </si>
  <si>
    <t>PRIMER SEMESTRE: Informe y Anexos enviado a planeacion con memorando N° 20146100033723 
SEGUNDO TRIMESTRE: 
Informe y Anexos presentados, reposan en la carpeta plan de accion 2014</t>
  </si>
  <si>
    <t>Verificacion de las vigencias de las polizas de los sujetos de vigilancia.</t>
  </si>
  <si>
    <t>Maricela Gómez Vega</t>
  </si>
  <si>
    <t>PRIMER TRIMESTRE: Informe y AnexosInforme y Anexos enviado a planeacion con memorando N° 20146100033723
SEGUNDO TRIMESTRE: Informe y Anexos presentados, reposan en la carpeta plan de accion 2014</t>
  </si>
  <si>
    <t>Seguimiento de las obras de inversion y mantenimiento de las sociedades portuarias.</t>
  </si>
  <si>
    <t>Juan Ivan Mendoza Vargas</t>
  </si>
  <si>
    <t>PRIMER TRIMESTRE: Informe y Anexos enviado a planeacion con memorando N° 20146100033723
SEGUNDO TRIMESTRE:
Informe y Anexos presentados, reposan en la carpeta plan de accion 2014</t>
  </si>
  <si>
    <t>Informe de accidentalidad fluvial.</t>
  </si>
  <si>
    <t>Odalis Maria Diaz Bohorquez</t>
  </si>
  <si>
    <t>Recepcionar, atender y tramitar PQR.</t>
  </si>
  <si>
    <t>Maricela Gómez Vega y funcionarios de la Delegada</t>
  </si>
  <si>
    <t>PRIMER TRIMESTRE: Informe y Anexos enviado a planeacion con memorando N° 20146100033723
SEGUNDO TRIMESTRE: 
Informe y Anexos presentados, reposan en la carpeta plan de accion 2014</t>
  </si>
  <si>
    <t>Informe  de tramites sobre las investigaciones administrativas (Resolucion de Aperturas, Auto de Prueba; Resolucion de  fallos, Resolucion de recursos de Reposicion, Resolucion de Revocatorias, Archivos, Caducidades, reformas Estatutarias, Revocatorias e Iniciar investigación al 100% de las presuntas infracciones cometidas por los sujetos de supervisiòn de la Delegada de Puertos en el periodo enero 1 al 31 de diciembre de 2014.</t>
  </si>
  <si>
    <t>Grupo de Investigaciones de la Delegada</t>
  </si>
  <si>
    <t>TRANSITO</t>
  </si>
  <si>
    <t xml:space="preserve">PORCENTAJE DE CUMPLIMIENTO (Planeación) </t>
  </si>
  <si>
    <t>Practicar 374 visitas programadas en el marco del plan general de visitas.</t>
  </si>
  <si>
    <t>Formato en correo electrónico.</t>
  </si>
  <si>
    <t>Coordinador Inspección Dr. Enrique Pacheco</t>
  </si>
  <si>
    <t xml:space="preserve">PRIMER TRIMESTRE: Se realizaron 182 visitas, registros en el grupo de inspeccion y vigilancia.
SEGUNDO TRIMESTRE: Se realizaron 95 visitas, registros en el grupo de inspeccion y vigilancia
</t>
  </si>
  <si>
    <t>(Ejecutado / Programado)</t>
  </si>
  <si>
    <t>Realizar 12 operativos a la prestacion del servicio público de transporte y/o a los organismos de apoyo al transito y transporte.</t>
  </si>
  <si>
    <t xml:space="preserve">PRIMER TRIMESTRE:Se realizaron 39 operativos, registros en el grupo de inspeccion y vigilancia.
SEGUNDO TRIMESTRE: Se realizaron 64 operativos, registros en el grupo de inspeccion y vigilancia
</t>
  </si>
  <si>
    <t>Realizar 20 reuniones con vigilados y/o areas metropolitanas.</t>
  </si>
  <si>
    <t>Delegado Dr. Fernando Martínez</t>
  </si>
  <si>
    <t xml:space="preserve">PRIMER TRIMESTRE:Se hicieron 6 reuniones con vigilados.
SEGUNDO TRIMESTRE: Se hicieron 4 reuniones con vigilados.
</t>
  </si>
  <si>
    <t>CONTROL</t>
  </si>
  <si>
    <t>Realizar 100% de investigaciones de las presuntas infracciones cometidas por los sujetos de supervisión.</t>
  </si>
  <si>
    <t xml:space="preserve">Coordinador Investigaciones y Control </t>
  </si>
  <si>
    <t xml:space="preserve">PRIMER TRIMESTRE:Se han tramitado 463 investigaciones, registro en el Grupo de Control.
SEGUNDO TRIMESTRE: Se han tramitado 93 investigaciones, registro en el grupo de control.
</t>
  </si>
  <si>
    <t>Emitir 600 fallos de investigaciones administrativas originadas en petición quejas y visitas de inspección.</t>
  </si>
  <si>
    <t xml:space="preserve">PRIMER TRIMESTRE:Se han fallado 33 investigaciones administrativas, registro en el Grupo de Control.
SEGUNDO TRIMESTRE: Se han fallado 306 investigaciones administrativas, registro en el grupo de control.
</t>
  </si>
  <si>
    <t>Emitir 250 actos administrativos mediante los cuales se resuelven recursos de reposicion originados de peticiones quejas y visitas de inspeccion.</t>
  </si>
  <si>
    <t xml:space="preserve">PRIMER TRIMESTRE:Se han tramitado 83 recursos, registro en el Grupo de Control.
SEGUNDO TRIMESTRE:Se han tramitado 54 recursos, registro en el grupo de control.
</t>
  </si>
  <si>
    <t>Proyectar 14,000 actos administrativos apertura, fallo, recurso de reposicion, caducidad favorabilidad o archivo,autos de prueba, en grupo de IUIT.</t>
  </si>
  <si>
    <t xml:space="preserve">Coordinador IUIT Dr. Luis Garibello. </t>
  </si>
  <si>
    <t xml:space="preserve">PRIMER TRIMESTRE:Se realizo el tramite de 3,442 actos administrativos, registro en el grupo de IUIT.
SEGUNDO TRIMESTRE&lt;.Se realizo el tramite de 4112 actos administrativos, registro en el grupo de iuit.
</t>
  </si>
  <si>
    <t>Tramitar las 6730 PQR pendientes allegadas en vigencia de 2013.</t>
  </si>
  <si>
    <t xml:space="preserve">Coordinador PQR Dra. Rebeca Mejia </t>
  </si>
  <si>
    <t xml:space="preserve">PRIMER TRIMESTRE:Se han tramitado 959 PQR del año 2013, registro en el Grupo de PQR.
SEGUNDO TRIMESTRE: Se han tramitado 486 PQR del año  2012 y 2013, registro en el grupo de PQR.
</t>
  </si>
  <si>
    <t>Tramitar PQR y solicitudes varias allegados al grupo en vigencia 2014.</t>
  </si>
  <si>
    <t xml:space="preserve">PRIMER TRIMESTRE:Se han tramitado 579 PQR de las 3287 allegadas en el año 2014 , registro en el Grupo de PQR
SEGUNTO TRIMESTRE: Se han tramitado 2365 PQR en el segundo trimestre del año 2014 , registro en el grupo de PQR.
</t>
  </si>
  <si>
    <t>Evaluar financieramente como minimo a los vigilados hablitados en la modalidad pasajeros por carretera que presentaron informacion financiera del 2013.</t>
  </si>
  <si>
    <t xml:space="preserve">PRIMER TRIMESTRE:Se han evaluado 328 vigilados, registro con la Contadora de la Delegada-Vigia.
SEGUNDO TRIMESTRE: Se han evaluado 175 vigilados, registro con la contadora del grupo de transito y vigia.
</t>
  </si>
  <si>
    <t>CONCESIONES</t>
  </si>
  <si>
    <t xml:space="preserve">Realizar ciento sesenta y cinco (165) Inspecciones Programadas. </t>
  </si>
  <si>
    <t>Cuadro de programación de inspecciones y operativos.</t>
  </si>
  <si>
    <t>Funcionarios Asignados Delegada de Concesiones e Infraestructura</t>
  </si>
  <si>
    <t>PRIMER TRIMESTRE: 
Según cuadro de inspecciones ejecutadas del primer trimestre adjunto . Se realizaron 35 inspecciones</t>
  </si>
  <si>
    <t>Ejecutado / Programado</t>
  </si>
  <si>
    <t>Efectuar cincuenta (50) inspecciones no programadas.</t>
  </si>
  <si>
    <t>Informe de inspecciones imprevistas.</t>
  </si>
  <si>
    <t xml:space="preserve">PRIMER TRIMESTRE: 
Según cuadro Informe de inspecciones imprevistas se efectuaron 10 inspecciones 
</t>
  </si>
  <si>
    <t xml:space="preserve">Realizar cien (100) operativos de presencia institucional. </t>
  </si>
  <si>
    <t>Informe de operativos a realizar.</t>
  </si>
  <si>
    <t>PRIMER TRIMESTRE: 
Informe de operativos realizados. Se realizaron 59 operativos.</t>
  </si>
  <si>
    <t xml:space="preserve">Realizar doscientas setenta (270) evaluaciones técnicas. </t>
  </si>
  <si>
    <t>Cuadro de evaluaciones programadas.</t>
  </si>
  <si>
    <t xml:space="preserve">PRIMER TRIMESTRE: 
  Se realizaron 36 evaluaciones que se encuentran en cada carpeta de los vigilados correspondientes al modo carretero.
</t>
  </si>
  <si>
    <t>Realizar vigilancia subjetiva a doscientos nueve (209) aspectos societarios, económicos y financieros.</t>
  </si>
  <si>
    <t>Informe de evaluaciones realizadas.</t>
  </si>
  <si>
    <t xml:space="preserve">PRIMER TRIMESTRE: 
 Informe de evaluaciones realizadas. Por cierre año financiero se realiza evaluaciones 
</t>
  </si>
  <si>
    <t>Estructurar el 100% de los procesos administrativos requeridos.</t>
  </si>
  <si>
    <t>Informe de seguimiento de investigaciones 2014.</t>
  </si>
  <si>
    <t xml:space="preserve">PRIMER TRIMESTRE: 
 En cuadro adjunto informe de Seguimiento de investigaciones 2014. En el primer trimestre se aperturaron 5 investigaciones
</t>
  </si>
  <si>
    <t>NELSON RODOLFO OSORIO P</t>
  </si>
  <si>
    <t>El Jefe de la Oficina Asesora de Planeación presentó certificacion de fecha juio 2 de 2014, manifestando que realizará los chat para los trimestres III y IV, 2 en cada uno.</t>
  </si>
  <si>
    <t>Mediante correo electrónico de mayo 12 de 2014, la Asesora Anny Sampayo manifesto que el seguimiento al plan de compras se está haciendo.</t>
  </si>
</sst>
</file>

<file path=xl/styles.xml><?xml version="1.0" encoding="utf-8"?>
<styleSheet xmlns="http://schemas.openxmlformats.org/spreadsheetml/2006/main">
  <numFmts count="8">
    <numFmt numFmtId="164" formatCode="_(&quot;$&quot;\ * #,##0.00_);_(&quot;$&quot;\ * \(#,##0.00\);_(&quot;$&quot;\ * &quot;-&quot;??_);_(@_)"/>
    <numFmt numFmtId="165" formatCode="_(* #,##0.00_);_(* \(#,##0.00\);_(* &quot;-&quot;??_);_(@_)"/>
    <numFmt numFmtId="166" formatCode="0.0%"/>
    <numFmt numFmtId="167" formatCode="_(* #,##0_);_(* \(#,##0\);_(* &quot;-&quot;??_);_(@_)"/>
    <numFmt numFmtId="168" formatCode="[$-1240A]&quot;$&quot;\ #,##0.00;\(&quot;$&quot;\ #,##0.00\)"/>
    <numFmt numFmtId="169" formatCode="#,##0.0"/>
    <numFmt numFmtId="170" formatCode="dd/mm/yyyy;@"/>
    <numFmt numFmtId="171" formatCode="[$-240A]d&quot; de &quot;mmmm&quot; de &quot;yyyy;@"/>
  </numFmts>
  <fonts count="25">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sz val="14"/>
      <color theme="1"/>
      <name val="Calibri"/>
      <family val="2"/>
      <scheme val="minor"/>
    </font>
    <font>
      <b/>
      <sz val="8"/>
      <color theme="1"/>
      <name val="Calibri"/>
      <family val="2"/>
      <scheme val="minor"/>
    </font>
    <font>
      <b/>
      <sz val="7"/>
      <color theme="1"/>
      <name val="Calibri"/>
      <family val="2"/>
      <scheme val="minor"/>
    </font>
    <font>
      <sz val="8"/>
      <name val="Calibri"/>
      <family val="2"/>
      <scheme val="minor"/>
    </font>
    <font>
      <b/>
      <sz val="8"/>
      <name val="Calibri"/>
      <family val="2"/>
      <scheme val="minor"/>
    </font>
    <font>
      <sz val="11"/>
      <color rgb="FF000000"/>
      <name val="Calibri"/>
      <family val="2"/>
      <scheme val="minor"/>
    </font>
    <font>
      <sz val="11"/>
      <color rgb="FF000000"/>
      <name val="Arial Narrow"/>
      <family val="2"/>
    </font>
    <font>
      <sz val="8"/>
      <name val="Calibri"/>
      <family val="2"/>
    </font>
    <font>
      <sz val="8"/>
      <color rgb="FF000000"/>
      <name val="Times New Roman"/>
      <family val="1"/>
    </font>
    <font>
      <sz val="11"/>
      <color rgb="FF000000"/>
      <name val="Times New Roman"/>
      <family val="1"/>
    </font>
    <font>
      <sz val="11"/>
      <name val="Calibri"/>
      <family val="2"/>
      <scheme val="minor"/>
    </font>
    <font>
      <sz val="8"/>
      <color rgb="FF000000"/>
      <name val="Calibri"/>
      <family val="2"/>
      <scheme val="minor"/>
    </font>
    <font>
      <b/>
      <sz val="8"/>
      <color rgb="FF000000"/>
      <name val="Calibri"/>
      <family val="2"/>
      <scheme val="minor"/>
    </font>
    <font>
      <b/>
      <sz val="8"/>
      <name val="Arabic Typesetting"/>
      <family val="4"/>
    </font>
    <font>
      <sz val="8"/>
      <name val="Arial"/>
      <family val="2"/>
    </font>
    <font>
      <sz val="8"/>
      <color rgb="FF000000"/>
      <name val="Arial"/>
      <family val="2"/>
    </font>
    <font>
      <b/>
      <sz val="8"/>
      <name val="Arial"/>
      <family val="2"/>
    </font>
    <font>
      <b/>
      <u/>
      <sz val="8"/>
      <color theme="1"/>
      <name val="Calibri"/>
      <family val="2"/>
      <scheme val="minor"/>
    </font>
    <font>
      <sz val="7"/>
      <color theme="1"/>
      <name val="Calibri"/>
      <family val="2"/>
      <scheme val="minor"/>
    </font>
    <font>
      <b/>
      <sz val="8"/>
      <color theme="3" tint="0.59999389629810485"/>
      <name val="Calibri"/>
      <family val="2"/>
      <scheme val="minor"/>
    </font>
    <font>
      <sz val="8"/>
      <color rgb="FF000000"/>
      <name val="Calibri"/>
      <family val="2"/>
    </font>
  </fonts>
  <fills count="9">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79998168889431442"/>
        <bgColor rgb="FF000000"/>
      </patternFill>
    </fill>
    <fill>
      <patternFill patternType="solid">
        <fgColor theme="4" tint="0.39997558519241921"/>
        <bgColor indexed="64"/>
      </patternFill>
    </fill>
  </fills>
  <borders count="76">
    <border>
      <left/>
      <right/>
      <top/>
      <bottom/>
      <diagonal/>
    </border>
    <border>
      <left style="medium">
        <color indexed="64"/>
      </left>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0" fontId="9" fillId="0" borderId="0"/>
    <xf numFmtId="164" fontId="1" fillId="0" borderId="0" applyFont="0" applyFill="0" applyBorder="0" applyAlignment="0" applyProtection="0"/>
  </cellStyleXfs>
  <cellXfs count="1126">
    <xf numFmtId="0" fontId="0" fillId="0" borderId="0" xfId="0"/>
    <xf numFmtId="0" fontId="3" fillId="0" borderId="0" xfId="0" applyFont="1" applyAlignment="1">
      <alignment vertical="center" wrapText="1"/>
    </xf>
    <xf numFmtId="0" fontId="3" fillId="0" borderId="0" xfId="0" applyFont="1"/>
    <xf numFmtId="0" fontId="3" fillId="0" borderId="0" xfId="0" applyFont="1" applyFill="1"/>
    <xf numFmtId="0" fontId="5" fillId="2" borderId="0" xfId="0" applyFont="1" applyFill="1" applyBorder="1" applyAlignment="1">
      <alignment vertical="center" wrapText="1"/>
    </xf>
    <xf numFmtId="0" fontId="5" fillId="0" borderId="0" xfId="0" applyFont="1" applyFill="1" applyBorder="1" applyAlignment="1">
      <alignment vertical="center" wrapText="1"/>
    </xf>
    <xf numFmtId="9" fontId="0" fillId="0" borderId="0" xfId="2" applyFont="1"/>
    <xf numFmtId="166" fontId="0" fillId="0" borderId="0" xfId="0" applyNumberFormat="1"/>
    <xf numFmtId="0" fontId="0" fillId="2" borderId="0" xfId="0" applyFill="1"/>
    <xf numFmtId="15" fontId="5" fillId="4" borderId="62" xfId="0" applyNumberFormat="1" applyFont="1" applyFill="1" applyBorder="1" applyAlignment="1">
      <alignment horizontal="center" vertical="center"/>
    </xf>
    <xf numFmtId="15" fontId="5" fillId="4" borderId="48" xfId="0" applyNumberFormat="1" applyFont="1" applyFill="1" applyBorder="1" applyAlignment="1">
      <alignment horizontal="center" vertical="center"/>
    </xf>
    <xf numFmtId="15" fontId="5" fillId="4" borderId="49" xfId="0" applyNumberFormat="1" applyFont="1" applyFill="1" applyBorder="1" applyAlignment="1">
      <alignment horizontal="center" vertical="center"/>
    </xf>
    <xf numFmtId="0" fontId="5" fillId="4" borderId="14" xfId="0" applyFont="1" applyFill="1" applyBorder="1" applyAlignment="1">
      <alignment horizontal="center" vertical="center" wrapText="1"/>
    </xf>
    <xf numFmtId="0" fontId="5" fillId="4" borderId="14" xfId="0" applyFont="1" applyFill="1" applyBorder="1" applyAlignment="1">
      <alignment horizontal="center"/>
    </xf>
    <xf numFmtId="0" fontId="2" fillId="4" borderId="14" xfId="0" applyFont="1" applyFill="1" applyBorder="1" applyAlignment="1">
      <alignment horizontal="center"/>
    </xf>
    <xf numFmtId="0" fontId="5" fillId="4" borderId="14" xfId="0" applyFont="1" applyFill="1" applyBorder="1" applyAlignment="1">
      <alignment horizontal="center" vertical="center"/>
    </xf>
    <xf numFmtId="0" fontId="10" fillId="0" borderId="0" xfId="3" applyNumberFormat="1" applyFont="1" applyFill="1" applyBorder="1" applyAlignment="1">
      <alignment vertical="center" wrapText="1" readingOrder="1"/>
    </xf>
    <xf numFmtId="0" fontId="11" fillId="0" borderId="0" xfId="3" applyFont="1" applyFill="1" applyBorder="1" applyAlignment="1">
      <alignment readingOrder="1"/>
    </xf>
    <xf numFmtId="0" fontId="5" fillId="4" borderId="13" xfId="0" applyFont="1" applyFill="1" applyBorder="1" applyAlignment="1">
      <alignment vertical="center" wrapText="1"/>
    </xf>
    <xf numFmtId="15" fontId="5" fillId="4" borderId="14" xfId="0" applyNumberFormat="1" applyFont="1" applyFill="1" applyBorder="1" applyAlignment="1">
      <alignment horizontal="center" vertical="center"/>
    </xf>
    <xf numFmtId="0" fontId="5" fillId="4" borderId="42" xfId="0" applyFont="1" applyFill="1" applyBorder="1" applyAlignment="1">
      <alignment vertical="center" wrapText="1"/>
    </xf>
    <xf numFmtId="0" fontId="5" fillId="4" borderId="43" xfId="0" applyFont="1" applyFill="1" applyBorder="1" applyAlignment="1">
      <alignment vertical="center" wrapText="1"/>
    </xf>
    <xf numFmtId="0" fontId="5" fillId="4" borderId="14" xfId="0" applyFont="1" applyFill="1" applyBorder="1" applyAlignment="1">
      <alignment vertical="center" wrapText="1"/>
    </xf>
    <xf numFmtId="15" fontId="5" fillId="4" borderId="14" xfId="0" applyNumberFormat="1" applyFont="1" applyFill="1" applyBorder="1" applyAlignment="1"/>
    <xf numFmtId="0" fontId="5" fillId="4" borderId="14" xfId="0" applyFont="1" applyFill="1" applyBorder="1" applyAlignment="1"/>
    <xf numFmtId="0" fontId="5" fillId="4" borderId="43" xfId="0" applyFont="1" applyFill="1" applyBorder="1" applyAlignment="1">
      <alignment vertical="center"/>
    </xf>
    <xf numFmtId="0" fontId="5" fillId="4" borderId="44" xfId="0" applyFont="1" applyFill="1" applyBorder="1" applyAlignment="1">
      <alignment vertical="center"/>
    </xf>
    <xf numFmtId="15" fontId="5" fillId="4" borderId="16" xfId="0" applyNumberFormat="1" applyFont="1" applyFill="1" applyBorder="1" applyAlignment="1">
      <alignment horizontal="center" vertical="center"/>
    </xf>
    <xf numFmtId="15" fontId="5" fillId="4" borderId="11" xfId="0" applyNumberFormat="1" applyFont="1" applyFill="1" applyBorder="1" applyAlignment="1">
      <alignment horizontal="center" vertical="center"/>
    </xf>
    <xf numFmtId="0" fontId="5" fillId="4" borderId="11" xfId="0" applyFont="1" applyFill="1" applyBorder="1" applyAlignment="1">
      <alignment horizontal="center" vertical="center"/>
    </xf>
    <xf numFmtId="0" fontId="5" fillId="4" borderId="11" xfId="0" applyFont="1" applyFill="1" applyBorder="1" applyAlignment="1">
      <alignment vertical="center"/>
    </xf>
    <xf numFmtId="9" fontId="3" fillId="4" borderId="10" xfId="2" applyFont="1" applyFill="1" applyBorder="1" applyAlignment="1">
      <alignment vertical="center" wrapText="1"/>
    </xf>
    <xf numFmtId="0" fontId="3" fillId="4" borderId="14" xfId="0" applyFont="1" applyFill="1" applyBorder="1"/>
    <xf numFmtId="0" fontId="0" fillId="4" borderId="14" xfId="0" applyFill="1" applyBorder="1"/>
    <xf numFmtId="9" fontId="5" fillId="4" borderId="14" xfId="0" applyNumberFormat="1" applyFont="1" applyFill="1" applyBorder="1" applyAlignment="1">
      <alignment horizontal="center"/>
    </xf>
    <xf numFmtId="0" fontId="3" fillId="4" borderId="62" xfId="0" applyFont="1" applyFill="1" applyBorder="1" applyAlignment="1">
      <alignment horizontal="center" vertical="center"/>
    </xf>
    <xf numFmtId="0" fontId="3" fillId="4" borderId="48" xfId="0" applyFont="1" applyFill="1" applyBorder="1"/>
    <xf numFmtId="0" fontId="3" fillId="4" borderId="49" xfId="0" applyFont="1" applyFill="1" applyBorder="1"/>
    <xf numFmtId="0" fontId="3" fillId="0" borderId="16" xfId="0" applyFont="1" applyBorder="1"/>
    <xf numFmtId="0" fontId="3" fillId="0" borderId="11" xfId="0" applyFont="1" applyBorder="1"/>
    <xf numFmtId="0" fontId="3" fillId="0" borderId="12" xfId="0" applyFont="1" applyBorder="1"/>
    <xf numFmtId="9" fontId="3" fillId="0" borderId="0" xfId="2" applyFont="1"/>
    <xf numFmtId="0" fontId="3" fillId="2" borderId="0" xfId="0" applyFont="1" applyFill="1"/>
    <xf numFmtId="15" fontId="5" fillId="3" borderId="14" xfId="0" applyNumberFormat="1" applyFont="1" applyFill="1" applyBorder="1" applyAlignment="1">
      <alignment horizontal="center" vertical="center"/>
    </xf>
    <xf numFmtId="0" fontId="5" fillId="3" borderId="14" xfId="0" applyFont="1" applyFill="1" applyBorder="1" applyAlignment="1">
      <alignment horizontal="center" vertical="center"/>
    </xf>
    <xf numFmtId="0" fontId="3" fillId="3" borderId="0" xfId="0" applyFont="1" applyFill="1" applyBorder="1" applyAlignment="1">
      <alignment vertical="center" wrapText="1"/>
    </xf>
    <xf numFmtId="0" fontId="3" fillId="3" borderId="0" xfId="0" applyFont="1" applyFill="1" applyBorder="1" applyAlignment="1">
      <alignment horizontal="center" vertical="center" wrapText="1"/>
    </xf>
    <xf numFmtId="0" fontId="3" fillId="3" borderId="11" xfId="0" applyFont="1" applyFill="1" applyBorder="1" applyAlignment="1">
      <alignment vertical="center" wrapText="1"/>
    </xf>
    <xf numFmtId="15" fontId="5" fillId="3" borderId="31" xfId="0" applyNumberFormat="1" applyFont="1" applyFill="1" applyBorder="1" applyAlignment="1">
      <alignment horizontal="center" vertical="center"/>
    </xf>
    <xf numFmtId="15" fontId="5" fillId="3" borderId="32" xfId="0" applyNumberFormat="1" applyFont="1" applyFill="1" applyBorder="1" applyAlignment="1">
      <alignment horizontal="center" vertical="center"/>
    </xf>
    <xf numFmtId="15" fontId="5" fillId="3" borderId="33" xfId="0" applyNumberFormat="1" applyFont="1" applyFill="1" applyBorder="1" applyAlignment="1">
      <alignment horizontal="center" vertical="center"/>
    </xf>
    <xf numFmtId="0" fontId="5" fillId="3" borderId="12" xfId="0" applyFont="1" applyFill="1" applyBorder="1" applyAlignment="1">
      <alignment horizontal="center" vertical="center"/>
    </xf>
    <xf numFmtId="0" fontId="3" fillId="3" borderId="8" xfId="0" applyFont="1" applyFill="1" applyBorder="1" applyAlignment="1">
      <alignment horizontal="center" vertical="center" wrapText="1"/>
    </xf>
    <xf numFmtId="10" fontId="3" fillId="3" borderId="14" xfId="2" applyNumberFormat="1" applyFont="1" applyFill="1" applyBorder="1" applyAlignment="1">
      <alignment horizontal="center" vertical="center"/>
    </xf>
    <xf numFmtId="166" fontId="3" fillId="3" borderId="14" xfId="0" applyNumberFormat="1" applyFont="1" applyFill="1" applyBorder="1" applyAlignment="1">
      <alignment horizontal="center" vertical="center"/>
    </xf>
    <xf numFmtId="0" fontId="3" fillId="3" borderId="22" xfId="0" applyFont="1" applyFill="1" applyBorder="1" applyAlignment="1">
      <alignment horizontal="center" vertical="center" wrapText="1"/>
    </xf>
    <xf numFmtId="9" fontId="3" fillId="3" borderId="38" xfId="0" applyNumberFormat="1" applyFont="1" applyFill="1" applyBorder="1" applyAlignment="1">
      <alignment horizontal="center" vertical="center" wrapText="1"/>
    </xf>
    <xf numFmtId="9" fontId="3" fillId="3" borderId="39" xfId="0" applyNumberFormat="1" applyFont="1" applyFill="1" applyBorder="1" applyAlignment="1">
      <alignment horizontal="center" vertical="center" wrapText="1"/>
    </xf>
    <xf numFmtId="9" fontId="3" fillId="3" borderId="40" xfId="0" applyNumberFormat="1" applyFont="1" applyFill="1" applyBorder="1" applyAlignment="1">
      <alignment horizontal="center" vertical="center" wrapText="1"/>
    </xf>
    <xf numFmtId="0" fontId="3" fillId="3" borderId="38" xfId="0" applyFont="1" applyFill="1" applyBorder="1" applyAlignment="1">
      <alignment horizontal="center" vertical="center" wrapText="1"/>
    </xf>
    <xf numFmtId="166" fontId="3" fillId="3" borderId="14" xfId="2" applyNumberFormat="1" applyFont="1" applyFill="1" applyBorder="1" applyAlignment="1">
      <alignment horizontal="center" vertical="center"/>
    </xf>
    <xf numFmtId="0" fontId="5" fillId="3" borderId="0" xfId="0" applyFont="1" applyFill="1" applyBorder="1" applyAlignment="1">
      <alignment vertical="center" wrapText="1"/>
    </xf>
    <xf numFmtId="15" fontId="5" fillId="3" borderId="0" xfId="0" applyNumberFormat="1" applyFont="1" applyFill="1" applyBorder="1" applyAlignment="1"/>
    <xf numFmtId="0" fontId="5" fillId="3" borderId="0" xfId="0" applyFont="1" applyFill="1" applyBorder="1" applyAlignment="1"/>
    <xf numFmtId="0" fontId="5" fillId="3" borderId="0" xfId="0" applyFont="1" applyFill="1" applyBorder="1" applyAlignment="1">
      <alignment vertical="center"/>
    </xf>
    <xf numFmtId="0" fontId="3" fillId="3" borderId="30" xfId="0" applyFont="1" applyFill="1" applyBorder="1" applyAlignment="1">
      <alignment horizontal="center" vertical="center" wrapText="1"/>
    </xf>
    <xf numFmtId="9" fontId="3" fillId="3" borderId="25" xfId="0" applyNumberFormat="1" applyFont="1" applyFill="1" applyBorder="1" applyAlignment="1">
      <alignment horizontal="center" vertical="center" wrapText="1"/>
    </xf>
    <xf numFmtId="9" fontId="3" fillId="3" borderId="26" xfId="0" applyNumberFormat="1" applyFont="1" applyFill="1" applyBorder="1" applyAlignment="1">
      <alignment horizontal="center" vertical="center" wrapText="1"/>
    </xf>
    <xf numFmtId="9" fontId="3" fillId="3" borderId="29" xfId="0" applyNumberFormat="1" applyFont="1" applyFill="1" applyBorder="1" applyAlignment="1">
      <alignment horizontal="center" vertical="center" wrapText="1"/>
    </xf>
    <xf numFmtId="0" fontId="3" fillId="3" borderId="26" xfId="0" applyFont="1" applyFill="1" applyBorder="1" applyAlignment="1">
      <alignment horizontal="center" vertical="center" wrapText="1"/>
    </xf>
    <xf numFmtId="9" fontId="3" fillId="3" borderId="14" xfId="0" applyNumberFormat="1" applyFont="1" applyFill="1" applyBorder="1" applyAlignment="1">
      <alignment horizontal="center" vertical="center"/>
    </xf>
    <xf numFmtId="0" fontId="3" fillId="3" borderId="25" xfId="0" applyFont="1" applyFill="1" applyBorder="1" applyAlignment="1">
      <alignment horizontal="center" vertical="center" wrapText="1"/>
    </xf>
    <xf numFmtId="9" fontId="3" fillId="3" borderId="27" xfId="0" applyNumberFormat="1" applyFont="1" applyFill="1" applyBorder="1" applyAlignment="1">
      <alignment horizontal="center" vertical="center" wrapText="1"/>
    </xf>
    <xf numFmtId="9" fontId="3" fillId="3" borderId="14" xfId="2" applyFont="1" applyFill="1" applyBorder="1" applyAlignment="1">
      <alignment horizontal="center" vertical="center"/>
    </xf>
    <xf numFmtId="9" fontId="5" fillId="3" borderId="13" xfId="0" applyNumberFormat="1" applyFont="1" applyFill="1" applyBorder="1" applyAlignment="1">
      <alignment horizontal="center" vertical="center"/>
    </xf>
    <xf numFmtId="0" fontId="3" fillId="3" borderId="11" xfId="0" applyFont="1" applyFill="1" applyBorder="1" applyAlignment="1"/>
    <xf numFmtId="9" fontId="3" fillId="0" borderId="0" xfId="0" applyNumberFormat="1" applyFont="1"/>
    <xf numFmtId="0" fontId="5" fillId="4" borderId="36" xfId="0" applyFont="1" applyFill="1" applyBorder="1" applyAlignment="1">
      <alignment horizontal="center"/>
    </xf>
    <xf numFmtId="9" fontId="3" fillId="4" borderId="62" xfId="0" applyNumberFormat="1" applyFont="1" applyFill="1" applyBorder="1" applyAlignment="1">
      <alignment horizontal="center" vertical="center" wrapText="1"/>
    </xf>
    <xf numFmtId="0" fontId="3" fillId="4" borderId="39" xfId="0" applyFont="1" applyFill="1" applyBorder="1" applyAlignment="1">
      <alignment horizontal="center" vertical="center"/>
    </xf>
    <xf numFmtId="9" fontId="3" fillId="4" borderId="39" xfId="0" applyNumberFormat="1" applyFont="1" applyFill="1" applyBorder="1" applyAlignment="1">
      <alignment horizontal="center" vertical="center"/>
    </xf>
    <xf numFmtId="0" fontId="3" fillId="4" borderId="0" xfId="0" applyFont="1" applyFill="1" applyBorder="1" applyAlignment="1">
      <alignment vertical="center" wrapText="1"/>
    </xf>
    <xf numFmtId="0" fontId="3" fillId="4" borderId="0" xfId="0" applyFont="1" applyFill="1" applyBorder="1" applyAlignment="1">
      <alignment horizontal="center" vertical="center" wrapText="1"/>
    </xf>
    <xf numFmtId="0" fontId="5" fillId="4" borderId="0" xfId="0" applyFont="1" applyFill="1" applyBorder="1" applyAlignment="1">
      <alignment vertical="center" wrapText="1"/>
    </xf>
    <xf numFmtId="0" fontId="3" fillId="4" borderId="22" xfId="0" applyFont="1" applyFill="1" applyBorder="1" applyAlignment="1">
      <alignment horizontal="left" vertical="center" wrapText="1"/>
    </xf>
    <xf numFmtId="0" fontId="15" fillId="4" borderId="39" xfId="0" applyFont="1" applyFill="1" applyBorder="1" applyAlignment="1">
      <alignment horizontal="center" vertical="center" wrapText="1"/>
    </xf>
    <xf numFmtId="9" fontId="15" fillId="4" borderId="39" xfId="0" applyNumberFormat="1" applyFont="1" applyFill="1" applyBorder="1" applyAlignment="1">
      <alignment horizontal="center" vertical="center" wrapText="1"/>
    </xf>
    <xf numFmtId="9" fontId="3" fillId="4" borderId="40" xfId="0" applyNumberFormat="1" applyFont="1" applyFill="1" applyBorder="1" applyAlignment="1">
      <alignment horizontal="center" vertical="center" wrapText="1"/>
    </xf>
    <xf numFmtId="0" fontId="3" fillId="4" borderId="38" xfId="0" applyFont="1" applyFill="1" applyBorder="1" applyAlignment="1">
      <alignment horizontal="center" vertical="center" wrapText="1"/>
    </xf>
    <xf numFmtId="0" fontId="3" fillId="4" borderId="39" xfId="0" applyFont="1" applyFill="1" applyBorder="1" applyAlignment="1">
      <alignment horizontal="left" vertical="center" wrapText="1"/>
    </xf>
    <xf numFmtId="0" fontId="3" fillId="4" borderId="40" xfId="0" applyFont="1" applyFill="1" applyBorder="1" applyAlignment="1">
      <alignment horizontal="center" vertical="center" wrapText="1"/>
    </xf>
    <xf numFmtId="9" fontId="3" fillId="4" borderId="14" xfId="0" applyNumberFormat="1" applyFont="1" applyFill="1" applyBorder="1" applyAlignment="1">
      <alignment horizontal="center" vertical="center" wrapText="1"/>
    </xf>
    <xf numFmtId="166" fontId="3" fillId="4" borderId="14" xfId="2" applyNumberFormat="1" applyFont="1" applyFill="1" applyBorder="1" applyAlignment="1">
      <alignment horizontal="center" vertical="center"/>
    </xf>
    <xf numFmtId="9" fontId="3" fillId="4" borderId="14" xfId="2" applyFont="1" applyFill="1" applyBorder="1" applyAlignment="1">
      <alignment horizontal="center" vertical="center"/>
    </xf>
    <xf numFmtId="166" fontId="3" fillId="4" borderId="14" xfId="0" applyNumberFormat="1" applyFont="1" applyFill="1" applyBorder="1" applyAlignment="1">
      <alignment horizontal="center" vertical="center"/>
    </xf>
    <xf numFmtId="0" fontId="5" fillId="4" borderId="11" xfId="0" applyFont="1" applyFill="1" applyBorder="1" applyAlignment="1">
      <alignment vertical="center" wrapText="1"/>
    </xf>
    <xf numFmtId="0" fontId="5" fillId="4" borderId="12" xfId="0" applyFont="1" applyFill="1" applyBorder="1" applyAlignment="1">
      <alignment horizontal="center" vertical="center"/>
    </xf>
    <xf numFmtId="0" fontId="5" fillId="4" borderId="2" xfId="0" applyFont="1" applyFill="1" applyBorder="1" applyAlignment="1"/>
    <xf numFmtId="0" fontId="5" fillId="4" borderId="9" xfId="0" applyFont="1" applyFill="1" applyBorder="1" applyAlignment="1">
      <alignment vertical="center"/>
    </xf>
    <xf numFmtId="0" fontId="5" fillId="4" borderId="3" xfId="0" applyFont="1" applyFill="1" applyBorder="1" applyAlignment="1">
      <alignment vertical="center"/>
    </xf>
    <xf numFmtId="0" fontId="15" fillId="4" borderId="39" xfId="0" applyFont="1" applyFill="1" applyBorder="1" applyAlignment="1">
      <alignment vertical="center" wrapText="1"/>
    </xf>
    <xf numFmtId="9" fontId="9" fillId="4" borderId="39" xfId="2" applyFont="1" applyFill="1" applyBorder="1" applyAlignment="1">
      <alignment horizontal="center" vertical="center" wrapText="1"/>
    </xf>
    <xf numFmtId="9" fontId="3" fillId="4" borderId="39" xfId="0" applyNumberFormat="1" applyFont="1" applyFill="1" applyBorder="1" applyAlignment="1">
      <alignment horizontal="center" vertical="center" wrapText="1"/>
    </xf>
    <xf numFmtId="0" fontId="3" fillId="4" borderId="39" xfId="0" applyFont="1" applyFill="1" applyBorder="1" applyAlignment="1">
      <alignment horizontal="center" vertical="center" wrapText="1"/>
    </xf>
    <xf numFmtId="9" fontId="3" fillId="4" borderId="2" xfId="0" applyNumberFormat="1" applyFont="1" applyFill="1" applyBorder="1" applyAlignment="1">
      <alignment horizontal="center" vertical="center" wrapText="1"/>
    </xf>
    <xf numFmtId="0" fontId="5" fillId="4" borderId="13" xfId="0" applyFont="1" applyFill="1" applyBorder="1" applyAlignment="1"/>
    <xf numFmtId="0" fontId="5" fillId="4" borderId="16" xfId="0" applyFont="1" applyFill="1" applyBorder="1" applyAlignment="1">
      <alignment vertical="center"/>
    </xf>
    <xf numFmtId="166" fontId="3" fillId="4" borderId="14" xfId="0" applyNumberFormat="1" applyFont="1" applyFill="1" applyBorder="1" applyAlignment="1">
      <alignment horizontal="center" vertical="center" wrapText="1"/>
    </xf>
    <xf numFmtId="0" fontId="3" fillId="4" borderId="14" xfId="0" applyFont="1" applyFill="1" applyBorder="1" applyAlignment="1"/>
    <xf numFmtId="0" fontId="3" fillId="4" borderId="0" xfId="0" applyFont="1" applyFill="1" applyAlignment="1">
      <alignment horizontal="center" vertical="center" wrapText="1"/>
    </xf>
    <xf numFmtId="0" fontId="3" fillId="4" borderId="11" xfId="0" applyFont="1" applyFill="1" applyBorder="1" applyAlignment="1">
      <alignment vertical="center" wrapText="1"/>
    </xf>
    <xf numFmtId="9" fontId="3" fillId="4" borderId="13" xfId="0" applyNumberFormat="1" applyFont="1" applyFill="1" applyBorder="1" applyAlignment="1">
      <alignment horizontal="center" vertical="center"/>
    </xf>
    <xf numFmtId="0" fontId="3" fillId="4" borderId="11" xfId="0" applyFont="1" applyFill="1" applyBorder="1" applyAlignment="1"/>
    <xf numFmtId="9" fontId="3" fillId="4" borderId="13" xfId="2" applyNumberFormat="1" applyFont="1" applyFill="1" applyBorder="1" applyAlignment="1">
      <alignment horizontal="center" vertical="center"/>
    </xf>
    <xf numFmtId="0" fontId="3" fillId="0" borderId="0" xfId="0" applyFont="1" applyAlignment="1"/>
    <xf numFmtId="0" fontId="5" fillId="3" borderId="2" xfId="0" applyFont="1" applyFill="1" applyBorder="1" applyAlignment="1">
      <alignment vertical="center" wrapText="1"/>
    </xf>
    <xf numFmtId="0" fontId="5" fillId="3" borderId="10" xfId="0" applyFont="1" applyFill="1" applyBorder="1" applyAlignment="1">
      <alignment vertical="center" wrapText="1"/>
    </xf>
    <xf numFmtId="15" fontId="5" fillId="3" borderId="5" xfId="0" applyNumberFormat="1" applyFont="1" applyFill="1" applyBorder="1" applyAlignment="1">
      <alignment horizontal="center" vertical="center"/>
    </xf>
    <xf numFmtId="15" fontId="5" fillId="3" borderId="6" xfId="0" applyNumberFormat="1" applyFont="1" applyFill="1" applyBorder="1" applyAlignment="1">
      <alignment horizontal="center" vertical="center"/>
    </xf>
    <xf numFmtId="15" fontId="5" fillId="3" borderId="7" xfId="0" applyNumberFormat="1" applyFont="1" applyFill="1" applyBorder="1" applyAlignment="1">
      <alignment horizontal="center" vertical="center"/>
    </xf>
    <xf numFmtId="0" fontId="5" fillId="3" borderId="1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10" xfId="0" applyFont="1" applyFill="1" applyBorder="1" applyAlignment="1">
      <alignment horizontal="center" vertical="center"/>
    </xf>
    <xf numFmtId="0" fontId="3" fillId="3" borderId="50"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3" fillId="3" borderId="55"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3" fillId="3" borderId="58" xfId="0" applyFont="1" applyFill="1" applyBorder="1" applyAlignment="1">
      <alignment horizontal="center" vertical="center" wrapText="1"/>
    </xf>
    <xf numFmtId="0" fontId="3" fillId="3" borderId="39" xfId="0" applyFont="1" applyFill="1" applyBorder="1" applyAlignment="1">
      <alignment horizontal="left" vertical="center" wrapText="1"/>
    </xf>
    <xf numFmtId="0" fontId="5" fillId="3" borderId="42"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52" xfId="0" applyFont="1" applyFill="1" applyBorder="1" applyAlignment="1">
      <alignment horizontal="center"/>
    </xf>
    <xf numFmtId="0" fontId="3" fillId="3" borderId="55" xfId="0" applyFont="1" applyFill="1" applyBorder="1" applyAlignment="1">
      <alignment horizontal="center"/>
    </xf>
    <xf numFmtId="0" fontId="3" fillId="3" borderId="51" xfId="0" applyFont="1" applyFill="1" applyBorder="1" applyAlignment="1">
      <alignment horizontal="center"/>
    </xf>
    <xf numFmtId="0" fontId="5" fillId="3" borderId="45" xfId="0" applyFont="1" applyFill="1" applyBorder="1" applyAlignment="1">
      <alignment horizontal="center" vertical="center" wrapText="1"/>
    </xf>
    <xf numFmtId="15" fontId="5" fillId="3" borderId="44" xfId="0" applyNumberFormat="1" applyFont="1" applyFill="1" applyBorder="1" applyAlignment="1">
      <alignment horizontal="center" vertical="center"/>
    </xf>
    <xf numFmtId="0" fontId="5" fillId="3" borderId="44" xfId="0" applyFont="1" applyFill="1" applyBorder="1" applyAlignment="1">
      <alignment horizontal="center" vertical="center"/>
    </xf>
    <xf numFmtId="0" fontId="5" fillId="3" borderId="1" xfId="0" applyFont="1" applyFill="1" applyBorder="1" applyAlignment="1">
      <alignment vertical="center" wrapText="1"/>
    </xf>
    <xf numFmtId="0" fontId="5" fillId="3" borderId="9" xfId="0" applyFont="1" applyFill="1" applyBorder="1" applyAlignment="1">
      <alignment vertical="center" wrapText="1"/>
    </xf>
    <xf numFmtId="15" fontId="5" fillId="3" borderId="3" xfId="0" applyNumberFormat="1" applyFont="1" applyFill="1" applyBorder="1" applyAlignment="1"/>
    <xf numFmtId="0" fontId="5" fillId="3" borderId="3" xfId="0" applyFont="1" applyFill="1" applyBorder="1" applyAlignment="1"/>
    <xf numFmtId="0" fontId="5" fillId="3" borderId="3" xfId="0" applyFont="1" applyFill="1" applyBorder="1" applyAlignment="1">
      <alignment vertical="center"/>
    </xf>
    <xf numFmtId="0" fontId="5" fillId="3" borderId="4" xfId="0" applyFont="1" applyFill="1" applyBorder="1" applyAlignment="1">
      <alignment vertical="center"/>
    </xf>
    <xf numFmtId="0" fontId="3" fillId="3" borderId="51" xfId="0" applyFont="1" applyFill="1" applyBorder="1" applyAlignment="1">
      <alignment horizontal="center" vertical="center" wrapText="1"/>
    </xf>
    <xf numFmtId="0" fontId="5" fillId="3" borderId="45" xfId="0" applyFont="1" applyFill="1" applyBorder="1" applyAlignment="1">
      <alignment vertical="center"/>
    </xf>
    <xf numFmtId="0" fontId="3" fillId="3" borderId="16" xfId="0" applyFont="1" applyFill="1" applyBorder="1" applyAlignment="1">
      <alignment vertical="center" wrapText="1"/>
    </xf>
    <xf numFmtId="0" fontId="3" fillId="3" borderId="12" xfId="0" applyFont="1" applyFill="1" applyBorder="1" applyAlignment="1">
      <alignment vertical="center" wrapText="1"/>
    </xf>
    <xf numFmtId="0" fontId="5" fillId="3" borderId="0" xfId="0" applyFont="1" applyFill="1" applyBorder="1" applyAlignment="1">
      <alignment horizontal="center" vertical="center" wrapText="1"/>
    </xf>
    <xf numFmtId="0" fontId="5" fillId="3" borderId="13" xfId="0" applyFont="1" applyFill="1" applyBorder="1" applyAlignment="1">
      <alignment vertical="center" wrapText="1"/>
    </xf>
    <xf numFmtId="0" fontId="7" fillId="3" borderId="23" xfId="0" applyFont="1" applyFill="1" applyBorder="1" applyAlignment="1">
      <alignment vertical="center" wrapText="1"/>
    </xf>
    <xf numFmtId="9" fontId="5" fillId="2" borderId="1" xfId="0" applyNumberFormat="1" applyFont="1" applyFill="1" applyBorder="1" applyAlignment="1">
      <alignment horizontal="center" vertical="center"/>
    </xf>
    <xf numFmtId="0" fontId="3" fillId="2" borderId="0" xfId="0" applyFont="1" applyFill="1" applyBorder="1" applyAlignment="1">
      <alignment vertical="center" wrapText="1"/>
    </xf>
    <xf numFmtId="0" fontId="0" fillId="2" borderId="0" xfId="0" applyFill="1" applyBorder="1"/>
    <xf numFmtId="0" fontId="5" fillId="2" borderId="0" xfId="0" applyFont="1" applyFill="1" applyBorder="1" applyAlignment="1">
      <alignment horizontal="right" vertical="center"/>
    </xf>
    <xf numFmtId="9" fontId="3" fillId="2" borderId="0" xfId="0" applyNumberFormat="1" applyFont="1" applyFill="1" applyBorder="1" applyAlignment="1">
      <alignment horizontal="right" vertical="center"/>
    </xf>
    <xf numFmtId="0" fontId="3" fillId="2" borderId="0" xfId="0" applyFont="1" applyFill="1" applyBorder="1" applyAlignment="1"/>
    <xf numFmtId="0" fontId="7" fillId="2" borderId="63" xfId="0" applyFont="1" applyFill="1" applyBorder="1" applyAlignment="1">
      <alignment vertical="center" wrapText="1"/>
    </xf>
    <xf numFmtId="9" fontId="3" fillId="2" borderId="0" xfId="2" applyFont="1" applyFill="1" applyBorder="1" applyAlignment="1"/>
    <xf numFmtId="15" fontId="5" fillId="4" borderId="31" xfId="0" applyNumberFormat="1" applyFont="1" applyFill="1" applyBorder="1" applyAlignment="1">
      <alignment horizontal="center" vertical="center"/>
    </xf>
    <xf numFmtId="15" fontId="5" fillId="4" borderId="32" xfId="0" applyNumberFormat="1" applyFont="1" applyFill="1" applyBorder="1" applyAlignment="1">
      <alignment horizontal="center" vertical="center"/>
    </xf>
    <xf numFmtId="15" fontId="5" fillId="4" borderId="33" xfId="0" applyNumberFormat="1" applyFont="1" applyFill="1" applyBorder="1" applyAlignment="1">
      <alignment horizontal="center" vertical="center"/>
    </xf>
    <xf numFmtId="0" fontId="3" fillId="4" borderId="8" xfId="0" applyFont="1" applyFill="1" applyBorder="1" applyAlignment="1">
      <alignment horizontal="center" vertical="center" wrapText="1"/>
    </xf>
    <xf numFmtId="0" fontId="7" fillId="4" borderId="8" xfId="0" applyFont="1" applyFill="1" applyBorder="1" applyAlignment="1">
      <alignment horizontal="center" vertical="center" wrapText="1"/>
    </xf>
    <xf numFmtId="9" fontId="7" fillId="4" borderId="36" xfId="0" applyNumberFormat="1" applyFont="1" applyFill="1" applyBorder="1" applyAlignment="1">
      <alignment horizontal="center" vertical="center" wrapText="1"/>
    </xf>
    <xf numFmtId="9" fontId="7" fillId="4" borderId="37" xfId="0" applyNumberFormat="1" applyFont="1" applyFill="1" applyBorder="1" applyAlignment="1">
      <alignment horizontal="center" vertical="center" wrapText="1"/>
    </xf>
    <xf numFmtId="14" fontId="7" fillId="4" borderId="35" xfId="0" applyNumberFormat="1" applyFont="1" applyFill="1" applyBorder="1" applyAlignment="1">
      <alignment horizontal="center" vertical="center" wrapText="1"/>
    </xf>
    <xf numFmtId="0" fontId="7" fillId="4" borderId="36" xfId="0" applyFont="1" applyFill="1" applyBorder="1" applyAlignment="1">
      <alignment horizontal="center" vertical="center" wrapText="1"/>
    </xf>
    <xf numFmtId="14" fontId="7" fillId="4" borderId="37" xfId="0" applyNumberFormat="1" applyFont="1" applyFill="1" applyBorder="1" applyAlignment="1">
      <alignment horizontal="center" vertical="center" wrapText="1"/>
    </xf>
    <xf numFmtId="0" fontId="5" fillId="4" borderId="44" xfId="0" applyFont="1" applyFill="1" applyBorder="1" applyAlignment="1">
      <alignment horizontal="center" vertical="center" wrapText="1"/>
    </xf>
    <xf numFmtId="4" fontId="5" fillId="4" borderId="14" xfId="0" applyNumberFormat="1" applyFont="1" applyFill="1" applyBorder="1" applyAlignment="1">
      <alignment horizontal="center" vertical="center" wrapText="1"/>
    </xf>
    <xf numFmtId="169" fontId="5" fillId="4" borderId="14" xfId="0" applyNumberFormat="1" applyFont="1" applyFill="1" applyBorder="1" applyAlignment="1">
      <alignment horizontal="center" vertical="center" wrapText="1"/>
    </xf>
    <xf numFmtId="9" fontId="5" fillId="4" borderId="42" xfId="0" applyNumberFormat="1" applyFont="1" applyFill="1" applyBorder="1" applyAlignment="1">
      <alignment vertical="center" wrapText="1"/>
    </xf>
    <xf numFmtId="0" fontId="3" fillId="4" borderId="30" xfId="0" applyFont="1" applyFill="1" applyBorder="1" applyAlignment="1">
      <alignment horizontal="center" vertical="center" wrapText="1"/>
    </xf>
    <xf numFmtId="0" fontId="7" fillId="4" borderId="30" xfId="0" applyFont="1" applyFill="1" applyBorder="1" applyAlignment="1">
      <alignment horizontal="center" vertical="center" wrapText="1"/>
    </xf>
    <xf numFmtId="0" fontId="7" fillId="4" borderId="34" xfId="0" applyFont="1" applyFill="1" applyBorder="1" applyAlignment="1">
      <alignment horizontal="center" vertical="center" wrapText="1"/>
    </xf>
    <xf numFmtId="0" fontId="7" fillId="4" borderId="22" xfId="0" applyFont="1" applyFill="1" applyBorder="1" applyAlignment="1">
      <alignment horizontal="center" vertical="center" wrapText="1"/>
    </xf>
    <xf numFmtId="9" fontId="8" fillId="4" borderId="13" xfId="0" applyNumberFormat="1" applyFont="1" applyFill="1" applyBorder="1" applyAlignment="1">
      <alignment horizontal="center" vertical="center"/>
    </xf>
    <xf numFmtId="0" fontId="3" fillId="0" borderId="0" xfId="0" applyFont="1" applyAlignment="1">
      <alignment horizontal="center" vertical="center"/>
    </xf>
    <xf numFmtId="0" fontId="5" fillId="3" borderId="1" xfId="0" applyFont="1" applyFill="1" applyBorder="1" applyAlignment="1">
      <alignment horizontal="center" vertical="center" wrapText="1"/>
    </xf>
    <xf numFmtId="15" fontId="5" fillId="3" borderId="2" xfId="0" applyNumberFormat="1"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3" fillId="3" borderId="0" xfId="0" applyFont="1" applyFill="1" applyBorder="1"/>
    <xf numFmtId="0" fontId="3" fillId="3" borderId="34" xfId="0" applyFont="1" applyFill="1" applyBorder="1" applyAlignment="1">
      <alignment horizontal="center" vertical="center" wrapText="1"/>
    </xf>
    <xf numFmtId="9" fontId="3" fillId="3" borderId="35" xfId="0" applyNumberFormat="1" applyFont="1" applyFill="1" applyBorder="1" applyAlignment="1">
      <alignment horizontal="center" vertical="center" wrapText="1"/>
    </xf>
    <xf numFmtId="9" fontId="3" fillId="3" borderId="36" xfId="0" applyNumberFormat="1" applyFont="1" applyFill="1" applyBorder="1" applyAlignment="1">
      <alignment horizontal="center" vertical="center" wrapText="1"/>
    </xf>
    <xf numFmtId="9" fontId="3" fillId="3" borderId="60" xfId="2" applyFont="1" applyFill="1" applyBorder="1" applyAlignment="1">
      <alignment horizontal="center" vertical="center" wrapText="1"/>
    </xf>
    <xf numFmtId="170" fontId="3" fillId="3" borderId="35" xfId="0" applyNumberFormat="1" applyFont="1" applyFill="1" applyBorder="1" applyAlignment="1">
      <alignment horizontal="center" vertical="center" wrapText="1"/>
    </xf>
    <xf numFmtId="166" fontId="3" fillId="3" borderId="34" xfId="2" applyNumberFormat="1" applyFont="1" applyFill="1" applyBorder="1" applyAlignment="1">
      <alignment horizontal="center" vertical="center"/>
    </xf>
    <xf numFmtId="9" fontId="3" fillId="3" borderId="56" xfId="2" applyFont="1" applyFill="1" applyBorder="1" applyAlignment="1">
      <alignment horizontal="center" vertical="center" wrapText="1"/>
    </xf>
    <xf numFmtId="170" fontId="3" fillId="3" borderId="38" xfId="0" applyNumberFormat="1" applyFont="1" applyFill="1" applyBorder="1" applyAlignment="1">
      <alignment horizontal="center" vertical="center" wrapText="1"/>
    </xf>
    <xf numFmtId="0" fontId="3" fillId="3" borderId="34" xfId="0" applyFont="1" applyFill="1" applyBorder="1" applyAlignment="1">
      <alignment horizontal="justify" vertical="center" wrapText="1"/>
    </xf>
    <xf numFmtId="170" fontId="3" fillId="3" borderId="40" xfId="0" applyNumberFormat="1" applyFont="1" applyFill="1" applyBorder="1" applyAlignment="1">
      <alignment horizontal="center" vertical="center" wrapText="1"/>
    </xf>
    <xf numFmtId="166" fontId="3" fillId="3" borderId="8" xfId="2" applyNumberFormat="1" applyFont="1" applyFill="1" applyBorder="1" applyAlignment="1">
      <alignment horizontal="center" vertical="center"/>
    </xf>
    <xf numFmtId="9" fontId="5" fillId="3" borderId="42" xfId="0" applyNumberFormat="1" applyFont="1" applyFill="1" applyBorder="1" applyAlignment="1">
      <alignment horizontal="center" vertical="center"/>
    </xf>
    <xf numFmtId="9" fontId="5" fillId="3" borderId="44" xfId="0" applyNumberFormat="1" applyFont="1" applyFill="1" applyBorder="1" applyAlignment="1">
      <alignment vertical="center"/>
    </xf>
    <xf numFmtId="9" fontId="3" fillId="3" borderId="27" xfId="2" applyFont="1" applyFill="1" applyBorder="1" applyAlignment="1">
      <alignment horizontal="center" vertical="center" wrapText="1"/>
    </xf>
    <xf numFmtId="0" fontId="3" fillId="3" borderId="13" xfId="0" applyFont="1" applyFill="1" applyBorder="1" applyAlignment="1">
      <alignment horizontal="center" vertical="center" wrapText="1"/>
    </xf>
    <xf numFmtId="9" fontId="3" fillId="3" borderId="62" xfId="0" applyNumberFormat="1" applyFont="1" applyFill="1" applyBorder="1" applyAlignment="1">
      <alignment horizontal="center" vertical="center" wrapText="1"/>
    </xf>
    <xf numFmtId="9" fontId="3" fillId="3" borderId="48" xfId="0" applyNumberFormat="1" applyFont="1" applyFill="1" applyBorder="1" applyAlignment="1">
      <alignment horizontal="center" vertical="center" wrapText="1"/>
    </xf>
    <xf numFmtId="9" fontId="7" fillId="3" borderId="49" xfId="2" applyFont="1" applyFill="1" applyBorder="1" applyAlignment="1">
      <alignment horizontal="center" vertical="center" wrapText="1"/>
    </xf>
    <xf numFmtId="166" fontId="3" fillId="0" borderId="0" xfId="0" applyNumberFormat="1" applyFont="1"/>
    <xf numFmtId="0" fontId="3" fillId="3" borderId="36" xfId="0" applyFont="1" applyFill="1" applyBorder="1" applyAlignment="1">
      <alignment horizontal="center" vertical="center" wrapText="1"/>
    </xf>
    <xf numFmtId="9" fontId="3" fillId="3" borderId="37" xfId="2" applyFont="1" applyFill="1" applyBorder="1" applyAlignment="1">
      <alignment horizontal="center" vertical="center" wrapText="1"/>
    </xf>
    <xf numFmtId="9" fontId="3" fillId="3" borderId="40" xfId="2" applyFont="1" applyFill="1" applyBorder="1" applyAlignment="1">
      <alignment horizontal="center" vertical="center" wrapText="1"/>
    </xf>
    <xf numFmtId="0" fontId="3" fillId="3" borderId="22" xfId="0" applyFont="1" applyFill="1" applyBorder="1" applyAlignment="1">
      <alignment horizontal="justify" vertical="center" wrapText="1"/>
    </xf>
    <xf numFmtId="9" fontId="3" fillId="3" borderId="28" xfId="0" applyNumberFormat="1" applyFont="1" applyFill="1" applyBorder="1" applyAlignment="1">
      <alignment horizontal="center" vertical="center" wrapText="1"/>
    </xf>
    <xf numFmtId="0" fontId="3" fillId="3" borderId="15" xfId="0" applyFont="1" applyFill="1" applyBorder="1" applyAlignment="1">
      <alignment horizontal="justify" vertical="center" wrapText="1"/>
    </xf>
    <xf numFmtId="10" fontId="3" fillId="3" borderId="8" xfId="2" applyNumberFormat="1" applyFont="1" applyFill="1" applyBorder="1" applyAlignment="1">
      <alignment horizontal="center" vertical="center"/>
    </xf>
    <xf numFmtId="0" fontId="5" fillId="3" borderId="15" xfId="0" applyFont="1" applyFill="1" applyBorder="1" applyAlignment="1">
      <alignment horizontal="justify" vertical="center" wrapText="1"/>
    </xf>
    <xf numFmtId="0" fontId="3" fillId="4" borderId="16" xfId="0" applyFont="1" applyFill="1" applyBorder="1" applyAlignment="1"/>
    <xf numFmtId="0" fontId="5" fillId="0" borderId="0" xfId="0" applyFont="1" applyFill="1" applyBorder="1" applyAlignment="1">
      <alignment horizontal="center" vertical="center"/>
    </xf>
    <xf numFmtId="9" fontId="3" fillId="0" borderId="0" xfId="0" applyNumberFormat="1" applyFont="1" applyFill="1" applyBorder="1" applyAlignment="1">
      <alignment horizontal="right" vertical="center"/>
    </xf>
    <xf numFmtId="0" fontId="3" fillId="0" borderId="0" xfId="0" applyFont="1" applyFill="1" applyBorder="1" applyAlignment="1"/>
    <xf numFmtId="10" fontId="5" fillId="0" borderId="0" xfId="0" applyNumberFormat="1" applyFont="1" applyFill="1" applyBorder="1" applyAlignment="1">
      <alignment horizontal="center" vertical="center"/>
    </xf>
    <xf numFmtId="0" fontId="3" fillId="3" borderId="2" xfId="0" applyFont="1" applyFill="1" applyBorder="1" applyAlignment="1">
      <alignment vertical="center" wrapText="1"/>
    </xf>
    <xf numFmtId="9" fontId="3" fillId="3" borderId="2" xfId="0" applyNumberFormat="1" applyFont="1" applyFill="1" applyBorder="1" applyAlignment="1">
      <alignment vertical="center" wrapText="1"/>
    </xf>
    <xf numFmtId="15" fontId="5" fillId="3" borderId="4" xfId="0" applyNumberFormat="1" applyFont="1" applyFill="1" applyBorder="1" applyAlignment="1">
      <alignment horizontal="center" vertical="center"/>
    </xf>
    <xf numFmtId="0" fontId="3" fillId="3" borderId="10" xfId="0" applyFont="1" applyFill="1" applyBorder="1" applyAlignment="1">
      <alignment vertical="center" wrapText="1"/>
    </xf>
    <xf numFmtId="9" fontId="3" fillId="3" borderId="10" xfId="0" applyNumberFormat="1" applyFont="1" applyFill="1" applyBorder="1" applyAlignment="1">
      <alignment horizontal="center" vertical="center" wrapText="1"/>
    </xf>
    <xf numFmtId="9" fontId="3" fillId="3" borderId="45" xfId="0" applyNumberFormat="1" applyFont="1" applyFill="1" applyBorder="1" applyAlignment="1">
      <alignment horizontal="center" vertical="center" wrapText="1"/>
    </xf>
    <xf numFmtId="166" fontId="3" fillId="3" borderId="34" xfId="0" applyNumberFormat="1" applyFont="1" applyFill="1" applyBorder="1" applyAlignment="1">
      <alignment horizontal="center" vertical="center" wrapText="1"/>
    </xf>
    <xf numFmtId="9" fontId="3" fillId="3" borderId="49" xfId="0" applyNumberFormat="1" applyFont="1" applyFill="1" applyBorder="1" applyAlignment="1">
      <alignment horizontal="center" vertical="center"/>
    </xf>
    <xf numFmtId="9" fontId="3" fillId="3" borderId="22" xfId="0" applyNumberFormat="1" applyFont="1" applyFill="1" applyBorder="1" applyAlignment="1">
      <alignment horizontal="center" vertical="center" wrapText="1"/>
    </xf>
    <xf numFmtId="0" fontId="7" fillId="3" borderId="8" xfId="0" applyFont="1" applyFill="1" applyBorder="1" applyAlignment="1">
      <alignment horizontal="center" vertical="center" wrapText="1"/>
    </xf>
    <xf numFmtId="9" fontId="3" fillId="3" borderId="37" xfId="0" applyNumberFormat="1" applyFont="1" applyFill="1" applyBorder="1" applyAlignment="1">
      <alignment horizontal="center" vertical="center"/>
    </xf>
    <xf numFmtId="0" fontId="3" fillId="3" borderId="0" xfId="0" applyFont="1" applyFill="1"/>
    <xf numFmtId="0" fontId="7" fillId="3" borderId="30" xfId="0" applyFont="1" applyFill="1" applyBorder="1" applyAlignment="1">
      <alignment horizontal="center" vertical="center" wrapText="1"/>
    </xf>
    <xf numFmtId="9" fontId="3" fillId="3" borderId="27" xfId="0" applyNumberFormat="1" applyFont="1" applyFill="1" applyBorder="1" applyAlignment="1">
      <alignment horizontal="center" vertical="center"/>
    </xf>
    <xf numFmtId="15" fontId="3" fillId="3" borderId="40" xfId="0" applyNumberFormat="1" applyFont="1" applyFill="1" applyBorder="1" applyAlignment="1">
      <alignment horizontal="center" vertical="center" wrapText="1"/>
    </xf>
    <xf numFmtId="9" fontId="3" fillId="3" borderId="37" xfId="0" applyNumberFormat="1" applyFont="1" applyFill="1" applyBorder="1" applyAlignment="1">
      <alignment horizontal="center" vertical="center" wrapText="1"/>
    </xf>
    <xf numFmtId="0" fontId="7" fillId="3" borderId="22" xfId="0" applyFont="1" applyFill="1" applyBorder="1" applyAlignment="1">
      <alignment horizontal="center" vertical="center" wrapText="1"/>
    </xf>
    <xf numFmtId="10" fontId="3" fillId="3" borderId="22" xfId="0" applyNumberFormat="1" applyFont="1" applyFill="1" applyBorder="1" applyAlignment="1">
      <alignment horizontal="center" vertical="center" wrapText="1"/>
    </xf>
    <xf numFmtId="10" fontId="3" fillId="3" borderId="34" xfId="0" applyNumberFormat="1" applyFont="1" applyFill="1" applyBorder="1" applyAlignment="1">
      <alignment horizontal="center" vertical="center" wrapText="1"/>
    </xf>
    <xf numFmtId="10" fontId="3" fillId="0" borderId="0" xfId="2" applyNumberFormat="1" applyFont="1" applyAlignment="1">
      <alignment horizontal="center" vertical="center"/>
    </xf>
    <xf numFmtId="0" fontId="5" fillId="3" borderId="44" xfId="0" applyFont="1" applyFill="1" applyBorder="1" applyAlignment="1">
      <alignment horizontal="center" vertical="center" wrapText="1"/>
    </xf>
    <xf numFmtId="166" fontId="3" fillId="3" borderId="22" xfId="0" applyNumberFormat="1" applyFont="1" applyFill="1" applyBorder="1" applyAlignment="1">
      <alignment horizontal="center" vertical="center" wrapText="1"/>
    </xf>
    <xf numFmtId="1" fontId="3" fillId="0" borderId="0" xfId="0" applyNumberFormat="1" applyFont="1" applyAlignment="1">
      <alignment horizontal="center" vertical="center"/>
    </xf>
    <xf numFmtId="15" fontId="3" fillId="3" borderId="56" xfId="0" applyNumberFormat="1" applyFont="1" applyFill="1" applyBorder="1" applyAlignment="1">
      <alignment horizontal="center" vertical="center" wrapText="1"/>
    </xf>
    <xf numFmtId="0" fontId="3" fillId="3" borderId="26" xfId="0" applyFont="1" applyFill="1" applyBorder="1" applyAlignment="1">
      <alignment horizontal="left" vertical="center" wrapText="1"/>
    </xf>
    <xf numFmtId="15" fontId="3" fillId="3" borderId="27" xfId="0" applyNumberFormat="1" applyFont="1" applyFill="1" applyBorder="1" applyAlignment="1">
      <alignment horizontal="center" vertical="center" wrapText="1"/>
    </xf>
    <xf numFmtId="166" fontId="3" fillId="3" borderId="30" xfId="0" applyNumberFormat="1" applyFont="1" applyFill="1" applyBorder="1" applyAlignment="1">
      <alignment horizontal="center" vertical="center" wrapText="1"/>
    </xf>
    <xf numFmtId="0" fontId="3" fillId="3" borderId="16" xfId="0" applyFont="1" applyFill="1" applyBorder="1" applyAlignment="1"/>
    <xf numFmtId="0" fontId="3" fillId="3" borderId="12" xfId="0" applyFont="1" applyFill="1" applyBorder="1" applyAlignment="1"/>
    <xf numFmtId="9" fontId="3" fillId="3" borderId="13" xfId="0" applyNumberFormat="1" applyFont="1" applyFill="1" applyBorder="1" applyAlignment="1">
      <alignment horizontal="center" vertical="center"/>
    </xf>
    <xf numFmtId="0" fontId="3" fillId="3" borderId="44" xfId="0" applyFont="1" applyFill="1" applyBorder="1" applyAlignment="1">
      <alignment horizontal="center" vertical="center"/>
    </xf>
    <xf numFmtId="0" fontId="3" fillId="0" borderId="0" xfId="0" applyFont="1" applyBorder="1" applyAlignment="1"/>
    <xf numFmtId="15" fontId="5" fillId="3" borderId="62" xfId="0" applyNumberFormat="1" applyFont="1" applyFill="1" applyBorder="1" applyAlignment="1">
      <alignment horizontal="center" vertical="center"/>
    </xf>
    <xf numFmtId="15" fontId="5" fillId="3" borderId="48" xfId="0" applyNumberFormat="1" applyFont="1" applyFill="1" applyBorder="1" applyAlignment="1">
      <alignment horizontal="center" vertical="center"/>
    </xf>
    <xf numFmtId="15" fontId="5" fillId="3" borderId="49" xfId="0" applyNumberFormat="1" applyFont="1" applyFill="1" applyBorder="1" applyAlignment="1">
      <alignment horizontal="center" vertical="center"/>
    </xf>
    <xf numFmtId="0" fontId="5" fillId="3" borderId="42" xfId="0" applyFont="1" applyFill="1" applyBorder="1" applyAlignment="1">
      <alignment horizontal="center" vertical="center"/>
    </xf>
    <xf numFmtId="0" fontId="5" fillId="3" borderId="44" xfId="0" applyFont="1" applyFill="1" applyBorder="1" applyAlignment="1">
      <alignment vertical="center"/>
    </xf>
    <xf numFmtId="0" fontId="5" fillId="3" borderId="3" xfId="0" applyFont="1" applyFill="1" applyBorder="1" applyAlignment="1">
      <alignment horizontal="center" vertical="center" wrapText="1"/>
    </xf>
    <xf numFmtId="9" fontId="3" fillId="3" borderId="14" xfId="0" applyNumberFormat="1" applyFont="1" applyFill="1" applyBorder="1" applyAlignment="1">
      <alignment horizontal="center" vertical="center" wrapText="1"/>
    </xf>
    <xf numFmtId="14" fontId="3" fillId="3" borderId="14" xfId="0" applyNumberFormat="1" applyFont="1" applyFill="1" applyBorder="1" applyAlignment="1">
      <alignment horizontal="center" vertical="center" wrapText="1"/>
    </xf>
    <xf numFmtId="0" fontId="3" fillId="3" borderId="14" xfId="0" applyFont="1" applyFill="1" applyBorder="1" applyAlignment="1">
      <alignment horizontal="left" vertical="center" wrapText="1"/>
    </xf>
    <xf numFmtId="0" fontId="3" fillId="3" borderId="14" xfId="0" applyFont="1" applyFill="1" applyBorder="1" applyAlignment="1">
      <alignment horizontal="center" wrapText="1"/>
    </xf>
    <xf numFmtId="0" fontId="5" fillId="3" borderId="11" xfId="0" applyFont="1" applyFill="1" applyBorder="1" applyAlignment="1">
      <alignment vertical="center" wrapText="1"/>
    </xf>
    <xf numFmtId="9" fontId="5" fillId="4" borderId="14" xfId="0" applyNumberFormat="1" applyFont="1" applyFill="1" applyBorder="1" applyAlignment="1">
      <alignment horizontal="center" vertical="center"/>
    </xf>
    <xf numFmtId="0" fontId="3" fillId="3" borderId="14" xfId="0" applyFont="1" applyFill="1" applyBorder="1" applyAlignment="1">
      <alignment vertical="center" wrapText="1"/>
    </xf>
    <xf numFmtId="0" fontId="3" fillId="3" borderId="14" xfId="0" applyFont="1" applyFill="1" applyBorder="1" applyAlignment="1"/>
    <xf numFmtId="9" fontId="5" fillId="3" borderId="14" xfId="0" applyNumberFormat="1" applyFont="1" applyFill="1" applyBorder="1" applyAlignment="1">
      <alignment horizontal="center" vertical="center"/>
    </xf>
    <xf numFmtId="0" fontId="3" fillId="0" borderId="3" xfId="0" applyFont="1" applyBorder="1" applyAlignment="1">
      <alignment horizontal="right"/>
    </xf>
    <xf numFmtId="0" fontId="3" fillId="3" borderId="13" xfId="0" applyFont="1" applyFill="1" applyBorder="1" applyAlignment="1">
      <alignment horizontal="center" vertical="center" wrapText="1"/>
    </xf>
    <xf numFmtId="0" fontId="0" fillId="0" borderId="0" xfId="0"/>
    <xf numFmtId="0" fontId="3" fillId="0" borderId="0" xfId="0" applyFont="1" applyAlignment="1">
      <alignment vertical="center" wrapText="1"/>
    </xf>
    <xf numFmtId="0" fontId="3" fillId="0" borderId="0" xfId="0" applyFont="1"/>
    <xf numFmtId="15" fontId="5" fillId="6" borderId="31" xfId="0" applyNumberFormat="1" applyFont="1" applyFill="1" applyBorder="1" applyAlignment="1">
      <alignment horizontal="center" vertical="center"/>
    </xf>
    <xf numFmtId="15" fontId="5" fillId="6" borderId="32" xfId="0" applyNumberFormat="1" applyFont="1" applyFill="1" applyBorder="1" applyAlignment="1">
      <alignment horizontal="center" vertical="center"/>
    </xf>
    <xf numFmtId="15" fontId="5" fillId="6" borderId="33" xfId="0" applyNumberFormat="1" applyFont="1" applyFill="1" applyBorder="1" applyAlignment="1">
      <alignment horizontal="center" vertical="center"/>
    </xf>
    <xf numFmtId="0" fontId="5" fillId="6" borderId="14" xfId="0" applyFont="1" applyFill="1" applyBorder="1" applyAlignment="1">
      <alignment horizontal="center" vertical="center"/>
    </xf>
    <xf numFmtId="0" fontId="3" fillId="6" borderId="0" xfId="0" applyFont="1" applyFill="1" applyBorder="1" applyAlignment="1">
      <alignment horizontal="center" vertical="center" wrapText="1"/>
    </xf>
    <xf numFmtId="0" fontId="3" fillId="6" borderId="0" xfId="0" applyFont="1" applyFill="1" applyBorder="1" applyAlignment="1">
      <alignment vertical="center" wrapText="1"/>
    </xf>
    <xf numFmtId="0" fontId="5" fillId="5" borderId="14" xfId="0" applyFont="1" applyFill="1" applyBorder="1" applyAlignment="1">
      <alignment horizontal="center" vertical="center"/>
    </xf>
    <xf numFmtId="0" fontId="3" fillId="5" borderId="0" xfId="0" applyFont="1" applyFill="1" applyBorder="1" applyAlignment="1">
      <alignment vertical="center" wrapText="1"/>
    </xf>
    <xf numFmtId="0" fontId="3" fillId="3" borderId="0" xfId="0" applyFont="1" applyFill="1" applyBorder="1" applyAlignment="1">
      <alignment vertical="center" wrapText="1"/>
    </xf>
    <xf numFmtId="15" fontId="5" fillId="3" borderId="31" xfId="0" applyNumberFormat="1" applyFont="1" applyFill="1" applyBorder="1" applyAlignment="1">
      <alignment horizontal="center" vertical="center"/>
    </xf>
    <xf numFmtId="15" fontId="5" fillId="3" borderId="32" xfId="0" applyNumberFormat="1" applyFont="1" applyFill="1" applyBorder="1" applyAlignment="1">
      <alignment horizontal="center" vertical="center"/>
    </xf>
    <xf numFmtId="15" fontId="5" fillId="3" borderId="33" xfId="0" applyNumberFormat="1" applyFont="1" applyFill="1" applyBorder="1" applyAlignment="1">
      <alignment horizontal="center" vertical="center"/>
    </xf>
    <xf numFmtId="0" fontId="5" fillId="3" borderId="14" xfId="0" applyFont="1" applyFill="1" applyBorder="1" applyAlignment="1">
      <alignment horizontal="center" vertical="center"/>
    </xf>
    <xf numFmtId="0" fontId="3" fillId="3" borderId="0" xfId="0" applyFont="1" applyFill="1" applyBorder="1" applyAlignment="1">
      <alignment horizontal="center" vertical="center" wrapText="1"/>
    </xf>
    <xf numFmtId="0" fontId="3" fillId="3" borderId="11" xfId="0" applyFont="1" applyFill="1" applyBorder="1" applyAlignment="1">
      <alignment vertical="center" wrapText="1"/>
    </xf>
    <xf numFmtId="9" fontId="3" fillId="3" borderId="18" xfId="0" applyNumberFormat="1" applyFont="1" applyFill="1" applyBorder="1" applyAlignment="1">
      <alignment horizontal="center" vertical="center" wrapText="1"/>
    </xf>
    <xf numFmtId="9" fontId="3" fillId="3" borderId="27" xfId="0" applyNumberFormat="1" applyFont="1" applyFill="1" applyBorder="1" applyAlignment="1">
      <alignment horizontal="center" vertical="center" wrapText="1"/>
    </xf>
    <xf numFmtId="0" fontId="3" fillId="3" borderId="14" xfId="0" applyFont="1" applyFill="1" applyBorder="1" applyAlignment="1">
      <alignment horizontal="center" vertical="center" wrapText="1"/>
    </xf>
    <xf numFmtId="15" fontId="5" fillId="5" borderId="0" xfId="0" applyNumberFormat="1" applyFont="1" applyFill="1" applyBorder="1" applyAlignment="1">
      <alignment horizontal="center" vertical="center"/>
    </xf>
    <xf numFmtId="0" fontId="5" fillId="5" borderId="0" xfId="0" applyFont="1" applyFill="1" applyBorder="1" applyAlignment="1">
      <alignment horizontal="center" vertical="center"/>
    </xf>
    <xf numFmtId="15" fontId="5" fillId="5" borderId="14" xfId="0" applyNumberFormat="1" applyFont="1" applyFill="1" applyBorder="1" applyAlignment="1">
      <alignment horizontal="center" vertical="center"/>
    </xf>
    <xf numFmtId="0" fontId="5" fillId="5" borderId="0" xfId="0" applyFont="1" applyFill="1" applyBorder="1" applyAlignment="1">
      <alignment horizontal="center" vertical="center" wrapText="1"/>
    </xf>
    <xf numFmtId="0" fontId="5" fillId="5" borderId="0" xfId="0" applyFont="1" applyFill="1" applyBorder="1" applyAlignment="1">
      <alignment vertical="center" wrapText="1"/>
    </xf>
    <xf numFmtId="15" fontId="5" fillId="5" borderId="0" xfId="0" applyNumberFormat="1" applyFont="1" applyFill="1" applyBorder="1" applyAlignment="1"/>
    <xf numFmtId="0" fontId="5" fillId="5" borderId="0" xfId="0" applyFont="1" applyFill="1" applyBorder="1" applyAlignment="1"/>
    <xf numFmtId="0" fontId="5" fillId="5" borderId="0" xfId="0" applyFont="1" applyFill="1" applyBorder="1" applyAlignment="1">
      <alignment vertical="center"/>
    </xf>
    <xf numFmtId="0" fontId="3" fillId="5" borderId="0" xfId="0" applyFont="1" applyFill="1" applyBorder="1" applyAlignment="1">
      <alignment horizontal="center" vertical="center" wrapText="1"/>
    </xf>
    <xf numFmtId="9" fontId="3" fillId="3" borderId="26" xfId="0" applyNumberFormat="1" applyFont="1" applyFill="1" applyBorder="1" applyAlignment="1">
      <alignment horizontal="center" vertical="center" wrapText="1"/>
    </xf>
    <xf numFmtId="0" fontId="5" fillId="6" borderId="12" xfId="0" applyFont="1" applyFill="1" applyBorder="1" applyAlignment="1">
      <alignment horizontal="center" vertical="center"/>
    </xf>
    <xf numFmtId="0" fontId="5" fillId="6" borderId="0" xfId="0" applyFont="1" applyFill="1" applyBorder="1" applyAlignment="1">
      <alignment vertical="center" wrapText="1"/>
    </xf>
    <xf numFmtId="0" fontId="5" fillId="6" borderId="0" xfId="0" applyFont="1" applyFill="1" applyBorder="1" applyAlignment="1">
      <alignment vertical="center"/>
    </xf>
    <xf numFmtId="0" fontId="5" fillId="5" borderId="42" xfId="0" applyFont="1" applyFill="1" applyBorder="1" applyAlignment="1">
      <alignment vertical="center"/>
    </xf>
    <xf numFmtId="0" fontId="5" fillId="5" borderId="44" xfId="0" applyFont="1" applyFill="1" applyBorder="1" applyAlignment="1">
      <alignment vertical="center"/>
    </xf>
    <xf numFmtId="9" fontId="5" fillId="5" borderId="42" xfId="0" applyNumberFormat="1" applyFont="1" applyFill="1" applyBorder="1" applyAlignment="1">
      <alignment vertical="center"/>
    </xf>
    <xf numFmtId="0" fontId="5" fillId="5" borderId="43" xfId="0" applyFont="1" applyFill="1" applyBorder="1" applyAlignment="1">
      <alignment vertical="center"/>
    </xf>
    <xf numFmtId="0" fontId="5" fillId="3" borderId="0" xfId="0" applyFont="1" applyFill="1" applyBorder="1" applyAlignment="1">
      <alignment vertical="center" wrapText="1"/>
    </xf>
    <xf numFmtId="15" fontId="5" fillId="3" borderId="0" xfId="0" applyNumberFormat="1" applyFont="1" applyFill="1" applyBorder="1" applyAlignment="1"/>
    <xf numFmtId="0" fontId="5" fillId="3" borderId="0" xfId="0" applyFont="1" applyFill="1" applyBorder="1" applyAlignment="1"/>
    <xf numFmtId="0" fontId="5" fillId="3" borderId="0" xfId="0" applyFont="1" applyFill="1" applyBorder="1" applyAlignment="1">
      <alignment vertical="center"/>
    </xf>
    <xf numFmtId="0" fontId="3" fillId="3" borderId="11" xfId="0" applyFont="1" applyFill="1" applyBorder="1" applyAlignment="1">
      <alignment horizontal="center" vertical="center" wrapText="1"/>
    </xf>
    <xf numFmtId="0" fontId="5" fillId="3" borderId="43" xfId="0" applyFont="1" applyFill="1" applyBorder="1" applyAlignment="1">
      <alignment vertical="center"/>
    </xf>
    <xf numFmtId="15" fontId="5" fillId="3" borderId="14" xfId="0" applyNumberFormat="1" applyFont="1" applyFill="1" applyBorder="1" applyAlignment="1"/>
    <xf numFmtId="0" fontId="5" fillId="3" borderId="14" xfId="0" applyFont="1" applyFill="1" applyBorder="1" applyAlignment="1"/>
    <xf numFmtId="0" fontId="3" fillId="3" borderId="0" xfId="0" applyFont="1" applyFill="1" applyAlignment="1">
      <alignment vertical="center" wrapText="1"/>
    </xf>
    <xf numFmtId="15" fontId="5" fillId="3" borderId="14" xfId="0" applyNumberFormat="1" applyFont="1" applyFill="1" applyBorder="1" applyAlignment="1">
      <alignment horizontal="center" vertical="center"/>
    </xf>
    <xf numFmtId="0" fontId="5" fillId="3" borderId="12" xfId="0" applyFont="1" applyFill="1" applyBorder="1" applyAlignment="1">
      <alignment horizontal="center" vertical="center"/>
    </xf>
    <xf numFmtId="0" fontId="5" fillId="5" borderId="11" xfId="0" applyFont="1" applyFill="1" applyBorder="1" applyAlignment="1">
      <alignment vertical="center" wrapText="1"/>
    </xf>
    <xf numFmtId="0" fontId="5" fillId="5" borderId="12" xfId="0" applyFont="1" applyFill="1" applyBorder="1" applyAlignment="1">
      <alignment vertical="center" wrapText="1"/>
    </xf>
    <xf numFmtId="15" fontId="5" fillId="5" borderId="44" xfId="0" applyNumberFormat="1" applyFont="1" applyFill="1" applyBorder="1" applyAlignment="1">
      <alignment horizontal="center" vertical="center"/>
    </xf>
    <xf numFmtId="0" fontId="3" fillId="5" borderId="16" xfId="0" applyFont="1" applyFill="1" applyBorder="1" applyAlignment="1">
      <alignment vertical="center" wrapText="1"/>
    </xf>
    <xf numFmtId="0" fontId="3" fillId="5" borderId="11" xfId="0" applyFont="1" applyFill="1" applyBorder="1" applyAlignment="1">
      <alignment vertical="center" wrapText="1"/>
    </xf>
    <xf numFmtId="0" fontId="3" fillId="5" borderId="12" xfId="0" applyFont="1" applyFill="1" applyBorder="1" applyAlignment="1">
      <alignment vertical="center" wrapText="1"/>
    </xf>
    <xf numFmtId="0" fontId="5" fillId="3" borderId="44" xfId="0" applyFont="1" applyFill="1" applyBorder="1" applyAlignment="1">
      <alignment vertical="center" wrapText="1"/>
    </xf>
    <xf numFmtId="0" fontId="5" fillId="0" borderId="0" xfId="0" applyFont="1" applyFill="1" applyBorder="1" applyAlignment="1">
      <alignment vertical="center" wrapText="1"/>
    </xf>
    <xf numFmtId="15" fontId="23" fillId="6" borderId="14" xfId="0" applyNumberFormat="1" applyFont="1" applyFill="1" applyBorder="1" applyAlignment="1">
      <alignment horizontal="center" vertical="center"/>
    </xf>
    <xf numFmtId="0" fontId="23" fillId="6" borderId="14" xfId="0" applyFont="1" applyFill="1" applyBorder="1" applyAlignment="1">
      <alignment horizontal="center" vertical="center"/>
    </xf>
    <xf numFmtId="0" fontId="3" fillId="6" borderId="14" xfId="0" applyFont="1" applyFill="1" applyBorder="1" applyAlignment="1">
      <alignment horizontal="center" vertical="center" wrapText="1"/>
    </xf>
    <xf numFmtId="0" fontId="3" fillId="5" borderId="11" xfId="0" applyFont="1" applyFill="1" applyBorder="1" applyAlignment="1"/>
    <xf numFmtId="0" fontId="3" fillId="5" borderId="14" xfId="0" applyFont="1" applyFill="1" applyBorder="1" applyAlignment="1">
      <alignment horizontal="center" vertical="center" wrapText="1"/>
    </xf>
    <xf numFmtId="15" fontId="5" fillId="6" borderId="4" xfId="0" applyNumberFormat="1" applyFont="1" applyFill="1" applyBorder="1" applyAlignment="1">
      <alignment horizontal="center" vertical="center"/>
    </xf>
    <xf numFmtId="15" fontId="5" fillId="5" borderId="4" xfId="0" applyNumberFormat="1" applyFont="1" applyFill="1" applyBorder="1" applyAlignment="1">
      <alignment horizontal="center" vertical="center"/>
    </xf>
    <xf numFmtId="0" fontId="3" fillId="4" borderId="16" xfId="0" applyFont="1" applyFill="1" applyBorder="1" applyAlignment="1"/>
    <xf numFmtId="0" fontId="3" fillId="4" borderId="11" xfId="0" applyFont="1" applyFill="1" applyBorder="1" applyAlignment="1"/>
    <xf numFmtId="0" fontId="3" fillId="4" borderId="12" xfId="0" applyFont="1" applyFill="1" applyBorder="1" applyAlignment="1"/>
    <xf numFmtId="9" fontId="0" fillId="0" borderId="0" xfId="0" applyNumberFormat="1"/>
    <xf numFmtId="9" fontId="3" fillId="3" borderId="38" xfId="0" applyNumberFormat="1" applyFont="1" applyFill="1" applyBorder="1" applyAlignment="1">
      <alignment horizontal="center" vertical="center" wrapText="1"/>
    </xf>
    <xf numFmtId="9" fontId="3" fillId="3" borderId="40" xfId="0" applyNumberFormat="1" applyFont="1" applyFill="1" applyBorder="1" applyAlignment="1">
      <alignment horizontal="center" vertical="center" wrapText="1"/>
    </xf>
    <xf numFmtId="9" fontId="3" fillId="3" borderId="39" xfId="0" applyNumberFormat="1" applyFont="1" applyFill="1" applyBorder="1" applyAlignment="1">
      <alignment horizontal="center" vertical="center" wrapText="1"/>
    </xf>
    <xf numFmtId="0" fontId="3" fillId="3" borderId="11" xfId="0" applyFont="1" applyFill="1" applyBorder="1" applyAlignment="1"/>
    <xf numFmtId="9" fontId="3" fillId="3" borderId="21" xfId="0" applyNumberFormat="1" applyFont="1" applyFill="1" applyBorder="1" applyAlignment="1">
      <alignment horizontal="center" vertical="center" wrapText="1"/>
    </xf>
    <xf numFmtId="0" fontId="5" fillId="3" borderId="14" xfId="0" applyFont="1" applyFill="1" applyBorder="1" applyAlignment="1">
      <alignment horizontal="center" vertical="center" wrapText="1"/>
    </xf>
    <xf numFmtId="0" fontId="3" fillId="3" borderId="29" xfId="0" applyFont="1" applyFill="1" applyBorder="1" applyAlignment="1">
      <alignment horizontal="center" vertical="center" wrapText="1"/>
    </xf>
    <xf numFmtId="9" fontId="3" fillId="3" borderId="29" xfId="0" applyNumberFormat="1" applyFont="1" applyFill="1" applyBorder="1" applyAlignment="1">
      <alignment horizontal="center" vertical="center" wrapText="1"/>
    </xf>
    <xf numFmtId="9" fontId="3" fillId="3" borderId="17" xfId="0" applyNumberFormat="1" applyFont="1" applyFill="1" applyBorder="1" applyAlignment="1">
      <alignment horizontal="center" vertical="center" wrapText="1"/>
    </xf>
    <xf numFmtId="9" fontId="3" fillId="3" borderId="25" xfId="0" applyNumberFormat="1" applyFont="1" applyFill="1" applyBorder="1" applyAlignment="1">
      <alignment horizontal="center" vertical="center" wrapText="1"/>
    </xf>
    <xf numFmtId="0" fontId="3" fillId="3" borderId="35"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37"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0" xfId="0" applyFont="1" applyFill="1" applyBorder="1" applyAlignment="1">
      <alignment vertical="center" wrapText="1"/>
    </xf>
    <xf numFmtId="0" fontId="0" fillId="2" borderId="0" xfId="0" applyFill="1"/>
    <xf numFmtId="9" fontId="3" fillId="5" borderId="22" xfId="2" applyFont="1" applyFill="1" applyBorder="1" applyAlignment="1">
      <alignment horizontal="center" vertical="center"/>
    </xf>
    <xf numFmtId="9" fontId="3" fillId="3" borderId="30" xfId="2" applyFont="1" applyFill="1" applyBorder="1" applyAlignment="1">
      <alignment horizontal="center" vertical="center" wrapText="1"/>
    </xf>
    <xf numFmtId="0" fontId="3" fillId="3" borderId="36" xfId="0" applyFont="1" applyFill="1" applyBorder="1" applyAlignment="1">
      <alignment horizontal="left" vertical="center" wrapText="1"/>
    </xf>
    <xf numFmtId="9" fontId="5" fillId="3" borderId="13" xfId="0" applyNumberFormat="1" applyFont="1" applyFill="1" applyBorder="1" applyAlignment="1">
      <alignment horizontal="center" vertical="center"/>
    </xf>
    <xf numFmtId="9" fontId="8" fillId="5" borderId="13" xfId="0" applyNumberFormat="1" applyFont="1" applyFill="1" applyBorder="1" applyAlignment="1">
      <alignment horizontal="center" vertical="center"/>
    </xf>
    <xf numFmtId="9" fontId="3" fillId="6" borderId="14" xfId="0" applyNumberFormat="1" applyFont="1" applyFill="1" applyBorder="1" applyAlignment="1">
      <alignment horizontal="center" vertical="center" wrapText="1"/>
    </xf>
    <xf numFmtId="0" fontId="5" fillId="6" borderId="14" xfId="0" applyFont="1" applyFill="1" applyBorder="1" applyAlignment="1">
      <alignment horizontal="center" vertical="center" wrapText="1"/>
    </xf>
    <xf numFmtId="0" fontId="3" fillId="6" borderId="14" xfId="0" applyFont="1" applyFill="1" applyBorder="1" applyAlignment="1">
      <alignment vertical="center" wrapText="1"/>
    </xf>
    <xf numFmtId="9" fontId="5" fillId="6" borderId="14" xfId="0" applyNumberFormat="1" applyFont="1" applyFill="1" applyBorder="1" applyAlignment="1">
      <alignment horizontal="center" vertical="center"/>
    </xf>
    <xf numFmtId="0" fontId="3" fillId="0" borderId="0" xfId="0" applyFont="1" applyFill="1"/>
    <xf numFmtId="0" fontId="5" fillId="6" borderId="14" xfId="0" applyFont="1" applyFill="1" applyBorder="1" applyAlignment="1">
      <alignment horizontal="center"/>
    </xf>
    <xf numFmtId="10" fontId="5" fillId="5" borderId="14" xfId="2" applyNumberFormat="1" applyFont="1" applyFill="1" applyBorder="1" applyAlignment="1">
      <alignment horizontal="center" vertical="center"/>
    </xf>
    <xf numFmtId="0" fontId="0" fillId="5" borderId="2" xfId="0" applyFill="1" applyBorder="1"/>
    <xf numFmtId="0" fontId="5" fillId="6" borderId="15"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24" fillId="7" borderId="2" xfId="0" applyFont="1" applyFill="1" applyBorder="1" applyAlignment="1">
      <alignment horizontal="center" vertical="center" wrapText="1"/>
    </xf>
    <xf numFmtId="0" fontId="24" fillId="7" borderId="10" xfId="0" applyFont="1" applyFill="1" applyBorder="1" applyAlignment="1">
      <alignment horizontal="center" vertical="center" wrapText="1"/>
    </xf>
    <xf numFmtId="0" fontId="0" fillId="6" borderId="0" xfId="0" applyFill="1"/>
    <xf numFmtId="0" fontId="24" fillId="7" borderId="14" xfId="0" applyFont="1" applyFill="1" applyBorder="1" applyAlignment="1">
      <alignment horizontal="center" vertical="center" wrapText="1"/>
    </xf>
    <xf numFmtId="0" fontId="24" fillId="7" borderId="14" xfId="0" applyFont="1" applyFill="1" applyBorder="1" applyAlignment="1">
      <alignment horizontal="left" vertical="center" wrapText="1"/>
    </xf>
    <xf numFmtId="9" fontId="3" fillId="6" borderId="14" xfId="2" applyFont="1" applyFill="1" applyBorder="1" applyAlignment="1">
      <alignment horizontal="center" vertical="center" wrapText="1"/>
    </xf>
    <xf numFmtId="0" fontId="24" fillId="7" borderId="14" xfId="0" applyFont="1" applyFill="1" applyBorder="1" applyAlignment="1">
      <alignment vertical="center" wrapText="1"/>
    </xf>
    <xf numFmtId="0" fontId="3" fillId="6" borderId="0" xfId="0" applyFont="1" applyFill="1"/>
    <xf numFmtId="15" fontId="5" fillId="8" borderId="14" xfId="0" applyNumberFormat="1" applyFont="1" applyFill="1" applyBorder="1" applyAlignment="1">
      <alignment horizontal="center" vertical="center"/>
    </xf>
    <xf numFmtId="0" fontId="7" fillId="8" borderId="14" xfId="0" applyFont="1" applyFill="1" applyBorder="1" applyAlignment="1">
      <alignment horizontal="left" vertical="center" wrapText="1"/>
    </xf>
    <xf numFmtId="0" fontId="3" fillId="8" borderId="14" xfId="0" applyFont="1" applyFill="1" applyBorder="1" applyAlignment="1">
      <alignment horizontal="center" vertical="center" wrapText="1"/>
    </xf>
    <xf numFmtId="9" fontId="5" fillId="8" borderId="13" xfId="0" applyNumberFormat="1" applyFont="1" applyFill="1" applyBorder="1" applyAlignment="1">
      <alignment horizontal="center" vertical="center"/>
    </xf>
    <xf numFmtId="9" fontId="3" fillId="3" borderId="14" xfId="2" applyFont="1" applyFill="1" applyBorder="1" applyAlignment="1">
      <alignment horizontal="center" vertical="center" wrapText="1"/>
    </xf>
    <xf numFmtId="10" fontId="3" fillId="3" borderId="14" xfId="2" applyNumberFormat="1" applyFont="1" applyFill="1" applyBorder="1" applyAlignment="1">
      <alignment horizontal="center" vertical="center"/>
    </xf>
    <xf numFmtId="166" fontId="3" fillId="3" borderId="14" xfId="2" applyNumberFormat="1" applyFont="1" applyFill="1" applyBorder="1" applyAlignment="1">
      <alignment horizontal="center" vertical="center"/>
    </xf>
    <xf numFmtId="9" fontId="3" fillId="3" borderId="14" xfId="2" applyFont="1" applyFill="1" applyBorder="1" applyAlignment="1">
      <alignment horizontal="center" vertical="center"/>
    </xf>
    <xf numFmtId="9" fontId="3" fillId="3" borderId="14" xfId="0" applyNumberFormat="1" applyFont="1" applyFill="1" applyBorder="1" applyAlignment="1">
      <alignment horizontal="center" vertical="center" wrapText="1"/>
    </xf>
    <xf numFmtId="9" fontId="3" fillId="3" borderId="2" xfId="2" applyFont="1" applyFill="1" applyBorder="1" applyAlignment="1">
      <alignment horizontal="center" vertical="center"/>
    </xf>
    <xf numFmtId="166" fontId="3" fillId="4" borderId="14" xfId="2" applyNumberFormat="1" applyFont="1" applyFill="1" applyBorder="1" applyAlignment="1">
      <alignment horizontal="center" vertical="center"/>
    </xf>
    <xf numFmtId="9" fontId="3" fillId="3" borderId="14" xfId="0" applyNumberFormat="1" applyFont="1" applyFill="1" applyBorder="1" applyAlignment="1">
      <alignment horizontal="center" vertical="center"/>
    </xf>
    <xf numFmtId="0" fontId="3" fillId="3" borderId="14" xfId="0" applyFont="1" applyFill="1" applyBorder="1" applyAlignment="1">
      <alignment horizontal="center"/>
    </xf>
    <xf numFmtId="0" fontId="15" fillId="3" borderId="14" xfId="0" applyFont="1" applyFill="1" applyBorder="1" applyAlignment="1">
      <alignment horizontal="center" vertical="center" wrapText="1"/>
    </xf>
    <xf numFmtId="0" fontId="0" fillId="3" borderId="14" xfId="0" applyFill="1" applyBorder="1" applyAlignment="1">
      <alignment horizontal="center"/>
    </xf>
    <xf numFmtId="0" fontId="5" fillId="4" borderId="14" xfId="0" applyFont="1" applyFill="1" applyBorder="1" applyAlignment="1">
      <alignment horizontal="center"/>
    </xf>
    <xf numFmtId="0" fontId="2" fillId="4" borderId="14" xfId="0" applyFont="1" applyFill="1" applyBorder="1" applyAlignment="1">
      <alignment horizontal="center"/>
    </xf>
    <xf numFmtId="0" fontId="5" fillId="4" borderId="36" xfId="0" applyFont="1" applyFill="1" applyBorder="1" applyAlignment="1">
      <alignment horizontal="center"/>
    </xf>
    <xf numFmtId="9" fontId="24" fillId="7" borderId="2" xfId="2" applyFont="1" applyFill="1" applyBorder="1" applyAlignment="1">
      <alignment horizontal="center" vertical="center" wrapText="1"/>
    </xf>
    <xf numFmtId="10" fontId="3" fillId="5" borderId="14" xfId="2" applyNumberFormat="1" applyFont="1" applyFill="1" applyBorder="1" applyAlignment="1">
      <alignment horizontal="center" vertical="center"/>
    </xf>
    <xf numFmtId="166" fontId="3" fillId="4" borderId="14" xfId="0" applyNumberFormat="1" applyFont="1" applyFill="1" applyBorder="1" applyAlignment="1">
      <alignment horizontal="center" vertical="center"/>
    </xf>
    <xf numFmtId="0" fontId="3" fillId="3" borderId="14" xfId="0" applyFont="1" applyFill="1" applyBorder="1" applyAlignment="1">
      <alignment horizontal="center" vertical="center"/>
    </xf>
    <xf numFmtId="166" fontId="3" fillId="3" borderId="14" xfId="0" applyNumberFormat="1" applyFont="1" applyFill="1" applyBorder="1" applyAlignment="1">
      <alignment horizontal="center" vertical="center"/>
    </xf>
    <xf numFmtId="0" fontId="3" fillId="3" borderId="14" xfId="0" applyFont="1" applyFill="1" applyBorder="1"/>
    <xf numFmtId="0" fontId="0" fillId="3" borderId="14" xfId="0" applyFill="1" applyBorder="1"/>
    <xf numFmtId="166" fontId="3" fillId="3" borderId="14" xfId="0" applyNumberFormat="1" applyFont="1" applyFill="1" applyBorder="1" applyAlignment="1">
      <alignment horizontal="center" vertical="center" wrapText="1"/>
    </xf>
    <xf numFmtId="9" fontId="0" fillId="3" borderId="14" xfId="2" applyFont="1" applyFill="1" applyBorder="1" applyAlignment="1">
      <alignment horizontal="center" vertical="center"/>
    </xf>
    <xf numFmtId="9" fontId="3" fillId="4" borderId="14" xfId="0" applyNumberFormat="1" applyFont="1" applyFill="1" applyBorder="1" applyAlignment="1">
      <alignment horizontal="center" vertical="center"/>
    </xf>
    <xf numFmtId="9" fontId="3" fillId="4" borderId="14" xfId="2" applyFont="1" applyFill="1" applyBorder="1" applyAlignment="1">
      <alignment horizontal="center" vertical="center"/>
    </xf>
    <xf numFmtId="15" fontId="3" fillId="3" borderId="37" xfId="0" applyNumberFormat="1" applyFont="1" applyFill="1" applyBorder="1" applyAlignment="1">
      <alignment horizontal="center" vertical="center" wrapText="1"/>
    </xf>
    <xf numFmtId="0" fontId="3" fillId="3" borderId="26" xfId="0" applyFont="1" applyFill="1" applyBorder="1" applyAlignment="1">
      <alignment horizontal="left" vertical="center" wrapText="1"/>
    </xf>
    <xf numFmtId="166" fontId="3" fillId="3" borderId="34" xfId="0" applyNumberFormat="1" applyFont="1" applyFill="1" applyBorder="1" applyAlignment="1">
      <alignment horizontal="center" vertical="center" wrapText="1"/>
    </xf>
    <xf numFmtId="14" fontId="3" fillId="3" borderId="14" xfId="0" applyNumberFormat="1" applyFont="1" applyFill="1" applyBorder="1" applyAlignment="1">
      <alignment horizontal="center" vertical="center" wrapText="1"/>
    </xf>
    <xf numFmtId="0" fontId="3" fillId="3" borderId="14" xfId="0" applyFont="1" applyFill="1" applyBorder="1" applyAlignment="1">
      <alignment horizontal="left" vertical="center" wrapText="1"/>
    </xf>
    <xf numFmtId="0" fontId="3" fillId="3" borderId="14" xfId="0" applyFont="1" applyFill="1" applyBorder="1" applyAlignment="1">
      <alignment horizontal="center" wrapText="1"/>
    </xf>
    <xf numFmtId="9" fontId="3" fillId="6" borderId="2" xfId="2" applyFont="1" applyFill="1" applyBorder="1" applyAlignment="1">
      <alignment horizontal="center" vertical="center"/>
    </xf>
    <xf numFmtId="166" fontId="3" fillId="5" borderId="14" xfId="2" applyNumberFormat="1" applyFont="1" applyFill="1" applyBorder="1" applyAlignment="1">
      <alignment horizontal="center" vertical="center"/>
    </xf>
    <xf numFmtId="9" fontId="3" fillId="4" borderId="2" xfId="2" applyFont="1" applyFill="1" applyBorder="1" applyAlignment="1">
      <alignment horizontal="center" vertical="center" wrapText="1"/>
    </xf>
    <xf numFmtId="0" fontId="3" fillId="4" borderId="57" xfId="0" applyFont="1" applyFill="1" applyBorder="1" applyAlignment="1">
      <alignment horizontal="center" vertical="center" wrapText="1"/>
    </xf>
    <xf numFmtId="0" fontId="3" fillId="6" borderId="10" xfId="0" applyFont="1" applyFill="1" applyBorder="1" applyAlignment="1">
      <alignment horizontal="center" vertical="center" wrapText="1"/>
    </xf>
    <xf numFmtId="9" fontId="24" fillId="7" borderId="10" xfId="2" applyFont="1" applyFill="1" applyBorder="1" applyAlignment="1">
      <alignment horizontal="center" vertical="center" wrapText="1"/>
    </xf>
    <xf numFmtId="0" fontId="3" fillId="4" borderId="14" xfId="0" applyFont="1" applyFill="1" applyBorder="1" applyAlignment="1">
      <alignment horizontal="center" vertical="center"/>
    </xf>
    <xf numFmtId="9" fontId="3" fillId="4" borderId="2" xfId="0" applyNumberFormat="1" applyFont="1" applyFill="1" applyBorder="1" applyAlignment="1">
      <alignment horizontal="center" vertical="center"/>
    </xf>
    <xf numFmtId="9" fontId="3" fillId="3" borderId="13" xfId="2" applyFont="1" applyFill="1" applyBorder="1" applyAlignment="1">
      <alignment horizontal="center" vertical="center"/>
    </xf>
    <xf numFmtId="0" fontId="3" fillId="6" borderId="13" xfId="0" applyFont="1" applyFill="1" applyBorder="1" applyAlignment="1">
      <alignment horizontal="center" vertical="center" wrapText="1"/>
    </xf>
    <xf numFmtId="9" fontId="24" fillId="7" borderId="14" xfId="2" applyFont="1" applyFill="1" applyBorder="1" applyAlignment="1">
      <alignment horizontal="center" vertical="center" wrapText="1"/>
    </xf>
    <xf numFmtId="14" fontId="3" fillId="6" borderId="14" xfId="0" applyNumberFormat="1" applyFont="1" applyFill="1" applyBorder="1" applyAlignment="1">
      <alignment horizontal="center" vertical="center" wrapText="1"/>
    </xf>
    <xf numFmtId="15" fontId="5" fillId="5" borderId="2" xfId="0" applyNumberFormat="1" applyFont="1" applyFill="1" applyBorder="1" applyAlignment="1">
      <alignment horizontal="center" vertical="center"/>
    </xf>
    <xf numFmtId="9" fontId="3" fillId="5" borderId="14" xfId="0" applyNumberFormat="1" applyFont="1" applyFill="1" applyBorder="1" applyAlignment="1">
      <alignment horizontal="center" vertical="center" wrapText="1"/>
    </xf>
    <xf numFmtId="9" fontId="7" fillId="5" borderId="14" xfId="0" applyNumberFormat="1" applyFont="1" applyFill="1" applyBorder="1" applyAlignment="1">
      <alignment horizontal="center" vertical="center" wrapText="1"/>
    </xf>
    <xf numFmtId="9" fontId="7" fillId="5" borderId="14" xfId="0" applyNumberFormat="1" applyFont="1" applyFill="1" applyBorder="1" applyAlignment="1">
      <alignment horizontal="center" vertical="center"/>
    </xf>
    <xf numFmtId="0" fontId="3" fillId="5" borderId="14" xfId="0" applyFont="1" applyFill="1" applyBorder="1" applyAlignment="1">
      <alignment horizontal="left" vertical="center" wrapText="1"/>
    </xf>
    <xf numFmtId="166" fontId="3" fillId="5" borderId="14" xfId="0" applyNumberFormat="1" applyFont="1" applyFill="1" applyBorder="1" applyAlignment="1">
      <alignment horizontal="center" vertical="center"/>
    </xf>
    <xf numFmtId="10" fontId="3" fillId="5" borderId="14" xfId="0" applyNumberFormat="1" applyFont="1" applyFill="1" applyBorder="1" applyAlignment="1">
      <alignment horizontal="center" vertical="center"/>
    </xf>
    <xf numFmtId="9" fontId="3" fillId="5" borderId="14" xfId="2" applyNumberFormat="1" applyFont="1" applyFill="1" applyBorder="1" applyAlignment="1">
      <alignment horizontal="center" vertical="center"/>
    </xf>
    <xf numFmtId="9" fontId="3" fillId="5" borderId="14" xfId="2" applyFont="1" applyFill="1" applyBorder="1" applyAlignment="1">
      <alignment horizontal="center" vertical="center"/>
    </xf>
    <xf numFmtId="10" fontId="3" fillId="5" borderId="14" xfId="1" applyNumberFormat="1" applyFont="1" applyFill="1" applyBorder="1" applyAlignment="1">
      <alignment horizontal="center" vertical="center"/>
    </xf>
    <xf numFmtId="9" fontId="3" fillId="8" borderId="14" xfId="0" applyNumberFormat="1" applyFont="1" applyFill="1" applyBorder="1" applyAlignment="1">
      <alignment horizontal="center" vertical="center" wrapText="1"/>
    </xf>
    <xf numFmtId="9" fontId="5" fillId="8" borderId="14" xfId="2" applyFont="1" applyFill="1" applyBorder="1" applyAlignment="1">
      <alignment horizontal="center" vertical="center"/>
    </xf>
    <xf numFmtId="0" fontId="5" fillId="8" borderId="14" xfId="0" applyFont="1" applyFill="1" applyBorder="1" applyAlignment="1">
      <alignment horizontal="center"/>
    </xf>
    <xf numFmtId="0" fontId="3" fillId="8" borderId="14" xfId="0" applyFont="1" applyFill="1" applyBorder="1"/>
    <xf numFmtId="9" fontId="3" fillId="8" borderId="14" xfId="2" applyFont="1" applyFill="1" applyBorder="1" applyAlignment="1">
      <alignment horizontal="center" vertical="center"/>
    </xf>
    <xf numFmtId="9" fontId="3" fillId="8" borderId="14" xfId="0" applyNumberFormat="1" applyFont="1" applyFill="1" applyBorder="1" applyAlignment="1">
      <alignment horizontal="center" vertical="center"/>
    </xf>
    <xf numFmtId="0" fontId="3" fillId="8" borderId="14" xfId="0" applyFont="1" applyFill="1" applyBorder="1" applyAlignment="1">
      <alignment horizontal="left" vertical="center" wrapText="1"/>
    </xf>
    <xf numFmtId="166" fontId="3" fillId="8" borderId="14" xfId="2" applyNumberFormat="1" applyFont="1" applyFill="1" applyBorder="1" applyAlignment="1">
      <alignment horizontal="center" vertical="center"/>
    </xf>
    <xf numFmtId="14" fontId="3" fillId="5" borderId="2" xfId="0" applyNumberFormat="1" applyFont="1" applyFill="1" applyBorder="1" applyAlignment="1">
      <alignment vertical="center" wrapText="1"/>
    </xf>
    <xf numFmtId="0" fontId="3" fillId="5" borderId="2" xfId="0" applyFont="1" applyFill="1" applyBorder="1" applyAlignment="1">
      <alignment vertical="center" wrapText="1"/>
    </xf>
    <xf numFmtId="0" fontId="3" fillId="5" borderId="10" xfId="0" applyFont="1" applyFill="1" applyBorder="1" applyAlignment="1">
      <alignment vertical="center" wrapText="1"/>
    </xf>
    <xf numFmtId="14" fontId="3" fillId="5" borderId="10" xfId="0" applyNumberFormat="1" applyFont="1" applyFill="1" applyBorder="1" applyAlignment="1">
      <alignment vertical="center" wrapText="1"/>
    </xf>
    <xf numFmtId="9" fontId="3" fillId="5" borderId="14" xfId="2" applyFont="1" applyFill="1" applyBorder="1" applyAlignment="1">
      <alignment horizontal="center" vertical="center" wrapText="1"/>
    </xf>
    <xf numFmtId="9" fontId="3" fillId="8" borderId="14" xfId="2" applyFont="1" applyFill="1" applyBorder="1" applyAlignment="1">
      <alignment horizontal="center" vertical="center" wrapText="1"/>
    </xf>
    <xf numFmtId="10" fontId="8" fillId="5" borderId="14" xfId="2" applyNumberFormat="1" applyFont="1" applyFill="1" applyBorder="1" applyAlignment="1">
      <alignment horizontal="center" vertical="center"/>
    </xf>
    <xf numFmtId="10" fontId="8" fillId="5" borderId="14" xfId="1" applyNumberFormat="1" applyFont="1" applyFill="1" applyBorder="1" applyAlignment="1">
      <alignment horizontal="center" vertical="center"/>
    </xf>
    <xf numFmtId="9" fontId="8" fillId="5" borderId="14" xfId="2" applyNumberFormat="1" applyFont="1" applyFill="1" applyBorder="1" applyAlignment="1">
      <alignment horizontal="center" vertical="center"/>
    </xf>
    <xf numFmtId="166" fontId="8" fillId="5" borderId="14" xfId="2" applyNumberFormat="1" applyFont="1" applyFill="1" applyBorder="1" applyAlignment="1">
      <alignment horizontal="center" vertical="center"/>
    </xf>
    <xf numFmtId="9" fontId="3" fillId="5" borderId="13" xfId="2" applyFont="1" applyFill="1" applyBorder="1" applyAlignment="1">
      <alignment horizontal="center" vertical="center" wrapText="1"/>
    </xf>
    <xf numFmtId="166" fontId="8" fillId="5" borderId="13" xfId="2" applyNumberFormat="1" applyFont="1" applyFill="1" applyBorder="1" applyAlignment="1">
      <alignment horizontal="center" vertical="center"/>
    </xf>
    <xf numFmtId="15" fontId="5" fillId="6" borderId="2" xfId="0" applyNumberFormat="1" applyFont="1" applyFill="1" applyBorder="1" applyAlignment="1">
      <alignment horizontal="center" vertical="center"/>
    </xf>
    <xf numFmtId="9" fontId="3" fillId="6" borderId="13" xfId="0" applyNumberFormat="1" applyFont="1" applyFill="1" applyBorder="1" applyAlignment="1">
      <alignment horizontal="center" vertical="center" wrapText="1"/>
    </xf>
    <xf numFmtId="9" fontId="3" fillId="6" borderId="10" xfId="0" applyNumberFormat="1" applyFont="1" applyFill="1" applyBorder="1" applyAlignment="1">
      <alignment horizontal="center" vertical="center" wrapText="1"/>
    </xf>
    <xf numFmtId="0" fontId="3" fillId="6" borderId="67" xfId="0" applyFont="1" applyFill="1" applyBorder="1" applyAlignment="1">
      <alignment horizontal="center" vertical="center" wrapText="1"/>
    </xf>
    <xf numFmtId="0" fontId="3" fillId="6" borderId="66" xfId="0" applyFont="1" applyFill="1" applyBorder="1" applyAlignment="1">
      <alignment horizontal="center" vertical="center" wrapText="1"/>
    </xf>
    <xf numFmtId="9" fontId="3" fillId="6" borderId="2" xfId="0" applyNumberFormat="1" applyFont="1" applyFill="1" applyBorder="1" applyAlignment="1">
      <alignment horizontal="center" vertical="center" wrapText="1"/>
    </xf>
    <xf numFmtId="10" fontId="3" fillId="6" borderId="14" xfId="2" applyNumberFormat="1" applyFont="1" applyFill="1" applyBorder="1" applyAlignment="1">
      <alignment horizontal="center" vertical="center"/>
    </xf>
    <xf numFmtId="166" fontId="3" fillId="6" borderId="14" xfId="0" applyNumberFormat="1" applyFont="1" applyFill="1" applyBorder="1" applyAlignment="1">
      <alignment horizontal="center" vertical="center"/>
    </xf>
    <xf numFmtId="9" fontId="3" fillId="6" borderId="14" xfId="2" applyNumberFormat="1" applyFont="1" applyFill="1" applyBorder="1" applyAlignment="1">
      <alignment horizontal="center" vertical="center"/>
    </xf>
    <xf numFmtId="166" fontId="3" fillId="6" borderId="14" xfId="2" applyNumberFormat="1" applyFont="1" applyFill="1" applyBorder="1" applyAlignment="1">
      <alignment horizontal="center" vertical="center"/>
    </xf>
    <xf numFmtId="9" fontId="3" fillId="6" borderId="14" xfId="2" applyFont="1" applyFill="1" applyBorder="1" applyAlignment="1">
      <alignment horizontal="center" vertical="center"/>
    </xf>
    <xf numFmtId="9" fontId="3" fillId="6" borderId="67" xfId="0" applyNumberFormat="1" applyFont="1" applyFill="1" applyBorder="1" applyAlignment="1">
      <alignment horizontal="center" vertical="center" wrapText="1"/>
    </xf>
    <xf numFmtId="0" fontId="24" fillId="7" borderId="2" xfId="0" applyFont="1" applyFill="1" applyBorder="1" applyAlignment="1">
      <alignment horizontal="left" vertical="center" wrapText="1"/>
    </xf>
    <xf numFmtId="166" fontId="3" fillId="6" borderId="2" xfId="2" applyNumberFormat="1" applyFont="1" applyFill="1" applyBorder="1" applyAlignment="1">
      <alignment horizontal="center" vertical="center"/>
    </xf>
    <xf numFmtId="0" fontId="3" fillId="6" borderId="14" xfId="0" applyFont="1" applyFill="1" applyBorder="1" applyAlignment="1">
      <alignment horizontal="center" vertical="center"/>
    </xf>
    <xf numFmtId="9" fontId="3" fillId="6" borderId="14" xfId="0" applyNumberFormat="1" applyFont="1" applyFill="1" applyBorder="1" applyAlignment="1">
      <alignment horizontal="center" vertical="center"/>
    </xf>
    <xf numFmtId="9" fontId="3" fillId="3" borderId="10" xfId="2" applyFont="1" applyFill="1" applyBorder="1" applyAlignment="1">
      <alignment horizontal="center" vertical="center"/>
    </xf>
    <xf numFmtId="9" fontId="3" fillId="3" borderId="34" xfId="2" applyFont="1" applyFill="1" applyBorder="1" applyAlignment="1">
      <alignment horizontal="left" vertical="center" wrapText="1"/>
    </xf>
    <xf numFmtId="166" fontId="3" fillId="3" borderId="34" xfId="2" applyNumberFormat="1" applyFont="1" applyFill="1" applyBorder="1" applyAlignment="1">
      <alignment horizontal="center" vertical="center" wrapText="1"/>
    </xf>
    <xf numFmtId="9" fontId="5" fillId="3" borderId="14" xfId="0" applyNumberFormat="1" applyFont="1" applyFill="1" applyBorder="1" applyAlignment="1">
      <alignment horizontal="left" vertical="center" wrapText="1"/>
    </xf>
    <xf numFmtId="9" fontId="3" fillId="4" borderId="14" xfId="2"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14" xfId="0" applyFont="1" applyFill="1" applyBorder="1" applyAlignment="1">
      <alignment horizontal="left" vertical="center" wrapText="1"/>
    </xf>
    <xf numFmtId="9" fontId="0" fillId="4" borderId="14" xfId="2" applyFont="1" applyFill="1" applyBorder="1" applyAlignment="1">
      <alignment horizontal="center" vertical="center"/>
    </xf>
    <xf numFmtId="0" fontId="2" fillId="4" borderId="36" xfId="0" applyFont="1" applyFill="1" applyBorder="1" applyAlignment="1">
      <alignment horizontal="center"/>
    </xf>
    <xf numFmtId="9" fontId="15" fillId="4" borderId="39" xfId="2" applyFont="1" applyFill="1" applyBorder="1" applyAlignment="1">
      <alignment horizontal="center" vertical="center" wrapText="1"/>
    </xf>
    <xf numFmtId="9" fontId="5" fillId="4" borderId="14" xfId="2" applyFont="1" applyFill="1" applyBorder="1" applyAlignment="1">
      <alignment horizontal="center" vertical="center" wrapText="1"/>
    </xf>
    <xf numFmtId="166" fontId="3" fillId="4" borderId="14" xfId="2" applyNumberFormat="1" applyFont="1" applyFill="1" applyBorder="1" applyAlignment="1">
      <alignment horizontal="center" vertical="center" wrapText="1"/>
    </xf>
    <xf numFmtId="9" fontId="5" fillId="3" borderId="14" xfId="2" applyFont="1" applyFill="1" applyBorder="1" applyAlignment="1">
      <alignment horizontal="center"/>
    </xf>
    <xf numFmtId="0" fontId="5" fillId="3" borderId="14" xfId="0" applyFont="1" applyFill="1" applyBorder="1" applyAlignment="1">
      <alignment horizontal="center"/>
    </xf>
    <xf numFmtId="0" fontId="2" fillId="3" borderId="14" xfId="0" applyFont="1" applyFill="1" applyBorder="1" applyAlignment="1">
      <alignment horizontal="center"/>
    </xf>
    <xf numFmtId="0" fontId="18" fillId="3" borderId="14" xfId="0" applyFont="1" applyFill="1" applyBorder="1" applyAlignment="1">
      <alignment vertical="center" wrapText="1"/>
    </xf>
    <xf numFmtId="166" fontId="18" fillId="3" borderId="14" xfId="2" applyNumberFormat="1" applyFont="1" applyFill="1" applyBorder="1" applyAlignment="1">
      <alignment horizontal="center" vertical="center" wrapText="1"/>
    </xf>
    <xf numFmtId="0" fontId="19" fillId="3" borderId="14" xfId="0" applyFont="1" applyFill="1" applyBorder="1" applyAlignment="1">
      <alignment horizontal="justify" vertical="center"/>
    </xf>
    <xf numFmtId="0" fontId="19" fillId="3" borderId="14" xfId="0" applyFont="1" applyFill="1" applyBorder="1" applyAlignment="1">
      <alignment horizontal="justify" vertical="center" wrapText="1"/>
    </xf>
    <xf numFmtId="0" fontId="3" fillId="3" borderId="14" xfId="0" applyFont="1" applyFill="1" applyBorder="1" applyAlignment="1">
      <alignment wrapText="1"/>
    </xf>
    <xf numFmtId="166" fontId="3" fillId="3" borderId="14" xfId="2" applyNumberFormat="1" applyFont="1" applyFill="1" applyBorder="1" applyAlignment="1">
      <alignment horizontal="center" vertical="center" wrapText="1"/>
    </xf>
    <xf numFmtId="10" fontId="3" fillId="3" borderId="14" xfId="0" applyNumberFormat="1" applyFont="1" applyFill="1" applyBorder="1" applyAlignment="1">
      <alignment horizontal="center" vertical="center" wrapText="1"/>
    </xf>
    <xf numFmtId="0" fontId="18" fillId="3" borderId="14"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7" fillId="4" borderId="14" xfId="0" applyFont="1" applyFill="1" applyBorder="1" applyAlignment="1">
      <alignment horizontal="left" vertical="center" wrapText="1"/>
    </xf>
    <xf numFmtId="14" fontId="7" fillId="4" borderId="14" xfId="0" applyNumberFormat="1" applyFont="1" applyFill="1" applyBorder="1" applyAlignment="1">
      <alignment horizontal="center" vertical="center" wrapText="1"/>
    </xf>
    <xf numFmtId="0" fontId="3" fillId="4" borderId="14" xfId="0" applyFont="1" applyFill="1" applyBorder="1" applyAlignment="1">
      <alignment vertical="center" wrapText="1"/>
    </xf>
    <xf numFmtId="0" fontId="7" fillId="4" borderId="14" xfId="0" applyFont="1" applyFill="1" applyBorder="1" applyAlignment="1">
      <alignment horizontal="center" vertical="center" wrapText="1"/>
    </xf>
    <xf numFmtId="9" fontId="7" fillId="4" borderId="57" xfId="0" applyNumberFormat="1" applyFont="1" applyFill="1" applyBorder="1" applyAlignment="1">
      <alignment horizontal="center" vertical="center" wrapText="1"/>
    </xf>
    <xf numFmtId="9" fontId="7" fillId="4" borderId="46" xfId="0" applyNumberFormat="1" applyFont="1" applyFill="1" applyBorder="1" applyAlignment="1">
      <alignment horizontal="center" vertical="center" wrapText="1"/>
    </xf>
    <xf numFmtId="14" fontId="7" fillId="4" borderId="74" xfId="0" applyNumberFormat="1" applyFont="1" applyFill="1" applyBorder="1" applyAlignment="1">
      <alignment horizontal="center" vertical="center"/>
    </xf>
    <xf numFmtId="0" fontId="7" fillId="4" borderId="57" xfId="0" applyFont="1" applyFill="1" applyBorder="1" applyAlignment="1">
      <alignment vertical="center" wrapText="1"/>
    </xf>
    <xf numFmtId="14" fontId="7" fillId="4" borderId="71" xfId="0" applyNumberFormat="1" applyFont="1" applyFill="1" applyBorder="1" applyAlignment="1">
      <alignment horizontal="center" vertical="center" wrapText="1"/>
    </xf>
    <xf numFmtId="9" fontId="7" fillId="4" borderId="14" xfId="0" applyNumberFormat="1" applyFont="1" applyFill="1" applyBorder="1" applyAlignment="1">
      <alignment horizontal="center" vertical="center" wrapText="1"/>
    </xf>
    <xf numFmtId="0" fontId="5" fillId="5" borderId="14" xfId="0" applyFont="1" applyFill="1" applyBorder="1" applyAlignment="1">
      <alignment horizontal="center"/>
    </xf>
    <xf numFmtId="10" fontId="3" fillId="6" borderId="14" xfId="0" applyNumberFormat="1" applyFont="1" applyFill="1" applyBorder="1" applyAlignment="1">
      <alignment horizontal="center" vertical="center"/>
    </xf>
    <xf numFmtId="15" fontId="3" fillId="3" borderId="14" xfId="0" applyNumberFormat="1" applyFont="1" applyFill="1" applyBorder="1" applyAlignment="1">
      <alignment vertical="center" wrapText="1"/>
    </xf>
    <xf numFmtId="170" fontId="3" fillId="3" borderId="14" xfId="0" applyNumberFormat="1" applyFont="1" applyFill="1" applyBorder="1" applyAlignment="1">
      <alignment horizontal="center" vertical="center" wrapText="1"/>
    </xf>
    <xf numFmtId="15" fontId="3" fillId="3" borderId="14" xfId="0" applyNumberFormat="1" applyFont="1" applyFill="1" applyBorder="1" applyAlignment="1">
      <alignment horizontal="center" vertical="center" wrapText="1"/>
    </xf>
    <xf numFmtId="9" fontId="3" fillId="3" borderId="14" xfId="0" applyNumberFormat="1" applyFont="1" applyFill="1" applyBorder="1" applyAlignment="1">
      <alignment horizontal="left" vertical="center" wrapText="1"/>
    </xf>
    <xf numFmtId="171" fontId="3" fillId="3" borderId="14" xfId="0" applyNumberFormat="1" applyFont="1" applyFill="1" applyBorder="1" applyAlignment="1">
      <alignment horizontal="center" vertical="center" wrapText="1"/>
    </xf>
    <xf numFmtId="171" fontId="3" fillId="3" borderId="14" xfId="0" applyNumberFormat="1" applyFont="1" applyFill="1" applyBorder="1" applyAlignment="1">
      <alignment horizontal="left" vertical="center" wrapText="1"/>
    </xf>
    <xf numFmtId="0" fontId="7" fillId="3" borderId="14" xfId="0" applyFont="1" applyFill="1" applyBorder="1" applyAlignment="1">
      <alignment horizontal="center" vertical="center" wrapText="1"/>
    </xf>
    <xf numFmtId="10" fontId="3" fillId="3" borderId="14" xfId="0" applyNumberFormat="1" applyFont="1" applyFill="1" applyBorder="1" applyAlignment="1">
      <alignment horizontal="center" vertical="center"/>
    </xf>
    <xf numFmtId="164" fontId="5" fillId="5" borderId="12" xfId="4" applyFont="1" applyFill="1" applyBorder="1" applyAlignment="1">
      <alignment horizontal="left" vertical="center" wrapText="1"/>
    </xf>
    <xf numFmtId="164" fontId="8" fillId="6" borderId="12" xfId="4" applyFont="1" applyFill="1" applyBorder="1" applyAlignment="1">
      <alignment horizontal="left" vertical="center" wrapText="1"/>
    </xf>
    <xf numFmtId="15" fontId="5" fillId="6" borderId="44" xfId="0" applyNumberFormat="1" applyFont="1" applyFill="1" applyBorder="1" applyAlignment="1">
      <alignment horizontal="center" vertical="center"/>
    </xf>
    <xf numFmtId="15" fontId="5" fillId="6" borderId="14" xfId="0" applyNumberFormat="1" applyFont="1" applyFill="1" applyBorder="1" applyAlignment="1">
      <alignment horizontal="center" vertical="center"/>
    </xf>
    <xf numFmtId="15" fontId="5" fillId="6" borderId="0" xfId="0" applyNumberFormat="1" applyFont="1" applyFill="1" applyBorder="1" applyAlignment="1">
      <alignment horizontal="center" vertical="center"/>
    </xf>
    <xf numFmtId="0" fontId="5" fillId="6" borderId="0" xfId="0" applyFont="1" applyFill="1" applyBorder="1" applyAlignment="1">
      <alignment horizontal="center" vertical="center"/>
    </xf>
    <xf numFmtId="0" fontId="6" fillId="6" borderId="1" xfId="0" applyFont="1" applyFill="1" applyBorder="1" applyAlignment="1">
      <alignment horizontal="center" wrapText="1"/>
    </xf>
    <xf numFmtId="0" fontId="3" fillId="6" borderId="45" xfId="0" applyFont="1" applyFill="1" applyBorder="1" applyAlignment="1">
      <alignment vertical="center" wrapText="1"/>
    </xf>
    <xf numFmtId="10" fontId="3" fillId="6" borderId="39" xfId="2" applyNumberFormat="1" applyFont="1" applyFill="1" applyBorder="1" applyAlignment="1">
      <alignment horizontal="center" vertical="center" wrapText="1"/>
    </xf>
    <xf numFmtId="164" fontId="5" fillId="6" borderId="14" xfId="4" applyFont="1" applyFill="1" applyBorder="1" applyAlignment="1">
      <alignment vertical="center" wrapText="1"/>
    </xf>
    <xf numFmtId="10" fontId="3" fillId="6" borderId="14" xfId="2" applyNumberFormat="1" applyFont="1" applyFill="1" applyBorder="1" applyAlignment="1">
      <alignment horizontal="center" vertical="center" wrapText="1"/>
    </xf>
    <xf numFmtId="10" fontId="3" fillId="5" borderId="14" xfId="2" applyNumberFormat="1" applyFont="1" applyFill="1" applyBorder="1" applyAlignment="1">
      <alignment horizontal="center" vertical="center" wrapText="1"/>
    </xf>
    <xf numFmtId="0" fontId="3" fillId="6" borderId="41" xfId="0" applyFont="1" applyFill="1" applyBorder="1" applyAlignment="1">
      <alignment horizontal="left" vertical="center" wrapText="1"/>
    </xf>
    <xf numFmtId="0" fontId="3" fillId="6" borderId="22" xfId="0" applyFont="1" applyFill="1" applyBorder="1" applyAlignment="1">
      <alignment horizontal="left" vertical="center" wrapText="1"/>
    </xf>
    <xf numFmtId="0" fontId="3" fillId="6" borderId="4" xfId="0" applyFont="1" applyFill="1" applyBorder="1" applyAlignment="1">
      <alignment horizontal="left" vertical="center" wrapText="1"/>
    </xf>
    <xf numFmtId="0" fontId="3" fillId="6" borderId="2" xfId="0" applyFont="1" applyFill="1" applyBorder="1" applyAlignment="1">
      <alignment horizontal="left" vertical="center" wrapText="1"/>
    </xf>
    <xf numFmtId="0" fontId="3" fillId="6" borderId="14" xfId="0" applyFont="1" applyFill="1" applyBorder="1" applyAlignment="1">
      <alignment horizontal="left" vertical="center" wrapText="1"/>
    </xf>
    <xf numFmtId="0" fontId="3" fillId="6" borderId="45" xfId="0" applyFont="1" applyFill="1" applyBorder="1" applyAlignment="1">
      <alignment horizontal="left" vertical="center" wrapText="1"/>
    </xf>
    <xf numFmtId="0" fontId="7" fillId="5" borderId="14" xfId="0" applyFont="1" applyFill="1" applyBorder="1" applyAlignment="1">
      <alignment horizontal="left" vertical="center" wrapText="1"/>
    </xf>
    <xf numFmtId="0" fontId="3" fillId="5" borderId="13" xfId="0" applyFont="1" applyFill="1" applyBorder="1" applyAlignment="1">
      <alignment horizontal="left" vertical="center" wrapText="1"/>
    </xf>
    <xf numFmtId="0" fontId="3" fillId="5" borderId="14" xfId="0" applyFont="1" applyFill="1" applyBorder="1" applyAlignment="1">
      <alignment vertical="center" wrapText="1"/>
    </xf>
    <xf numFmtId="0" fontId="7" fillId="3" borderId="36" xfId="0" applyFont="1" applyFill="1" applyBorder="1" applyAlignment="1">
      <alignment vertical="center" wrapText="1"/>
    </xf>
    <xf numFmtId="0" fontId="3" fillId="3" borderId="75" xfId="0" applyFont="1" applyFill="1" applyBorder="1" applyAlignment="1">
      <alignment horizontal="center" vertical="center" wrapText="1"/>
    </xf>
    <xf numFmtId="9" fontId="3" fillId="3" borderId="32" xfId="0" applyNumberFormat="1" applyFont="1" applyFill="1" applyBorder="1" applyAlignment="1">
      <alignment horizontal="center" vertical="center" wrapText="1"/>
    </xf>
    <xf numFmtId="0" fontId="0" fillId="0" borderId="0" xfId="0" applyBorder="1"/>
    <xf numFmtId="9" fontId="2" fillId="0" borderId="0" xfId="2" applyFont="1" applyBorder="1" applyAlignment="1">
      <alignment horizontal="center"/>
    </xf>
    <xf numFmtId="9" fontId="2" fillId="0" borderId="0" xfId="0" applyNumberFormat="1" applyFont="1" applyBorder="1" applyAlignment="1">
      <alignment horizontal="center"/>
    </xf>
    <xf numFmtId="0" fontId="0" fillId="0" borderId="0" xfId="0" applyBorder="1" applyAlignment="1">
      <alignment horizontal="left"/>
    </xf>
    <xf numFmtId="165" fontId="0" fillId="0" borderId="0" xfId="1" applyFont="1" applyBorder="1"/>
    <xf numFmtId="9" fontId="0" fillId="0" borderId="0" xfId="2" applyFont="1" applyBorder="1"/>
    <xf numFmtId="9" fontId="12" fillId="0" borderId="0" xfId="2" applyFont="1" applyFill="1" applyBorder="1" applyAlignment="1">
      <alignment horizontal="right" vertical="center" wrapText="1" readingOrder="1"/>
    </xf>
    <xf numFmtId="0" fontId="0" fillId="0" borderId="0" xfId="0" applyBorder="1" applyAlignment="1">
      <alignment horizontal="right"/>
    </xf>
    <xf numFmtId="165" fontId="1" fillId="0" borderId="0" xfId="1" applyFont="1" applyBorder="1"/>
    <xf numFmtId="168" fontId="13" fillId="0" borderId="0" xfId="0" applyNumberFormat="1" applyFont="1" applyFill="1" applyBorder="1" applyAlignment="1">
      <alignment horizontal="right" vertical="center" wrapText="1" readingOrder="1"/>
    </xf>
    <xf numFmtId="0" fontId="0" fillId="0" borderId="0" xfId="0" applyBorder="1" applyAlignment="1">
      <alignment horizontal="right" vertical="center"/>
    </xf>
    <xf numFmtId="165" fontId="1" fillId="0" borderId="0" xfId="0" applyNumberFormat="1" applyFont="1" applyBorder="1" applyAlignment="1">
      <alignment horizontal="center" vertical="center"/>
    </xf>
    <xf numFmtId="9" fontId="0" fillId="0" borderId="0" xfId="2" applyFont="1" applyBorder="1" applyAlignment="1">
      <alignment horizontal="center" vertical="center"/>
    </xf>
    <xf numFmtId="0" fontId="0" fillId="0" borderId="0" xfId="0" applyBorder="1" applyAlignment="1">
      <alignment horizontal="center" vertical="center"/>
    </xf>
    <xf numFmtId="165" fontId="0" fillId="0" borderId="0" xfId="0" applyNumberFormat="1" applyBorder="1" applyAlignment="1">
      <alignment horizontal="center" vertical="center"/>
    </xf>
    <xf numFmtId="165" fontId="0" fillId="0" borderId="0" xfId="0" applyNumberFormat="1" applyBorder="1"/>
    <xf numFmtId="166" fontId="0" fillId="0" borderId="0" xfId="2" applyNumberFormat="1" applyFont="1" applyBorder="1"/>
    <xf numFmtId="0" fontId="3" fillId="0" borderId="0" xfId="0" applyFont="1" applyBorder="1" applyAlignment="1">
      <alignment horizontal="left" wrapText="1"/>
    </xf>
    <xf numFmtId="167" fontId="0" fillId="0" borderId="0" xfId="1" applyNumberFormat="1" applyFont="1" applyBorder="1"/>
    <xf numFmtId="0" fontId="0" fillId="0" borderId="0" xfId="0" applyBorder="1" applyAlignment="1">
      <alignment horizontal="center"/>
    </xf>
    <xf numFmtId="0" fontId="5" fillId="6" borderId="2"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2" xfId="0" applyFont="1" applyFill="1" applyBorder="1" applyAlignment="1">
      <alignment horizontal="center" vertical="center"/>
    </xf>
    <xf numFmtId="0" fontId="5" fillId="6" borderId="10" xfId="0" applyFont="1" applyFill="1" applyBorder="1" applyAlignment="1">
      <alignment horizontal="center" vertical="center"/>
    </xf>
    <xf numFmtId="0" fontId="5" fillId="8" borderId="9"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5" fillId="8" borderId="16" xfId="0" applyFont="1" applyFill="1" applyBorder="1" applyAlignment="1">
      <alignment horizontal="center" vertical="center" wrapText="1"/>
    </xf>
    <xf numFmtId="0" fontId="5" fillId="8" borderId="11" xfId="0" applyFont="1" applyFill="1" applyBorder="1" applyAlignment="1">
      <alignment horizontal="center" vertical="center" wrapText="1"/>
    </xf>
    <xf numFmtId="0" fontId="5" fillId="8" borderId="1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3" xfId="0" applyFont="1" applyFill="1" applyBorder="1" applyAlignment="1">
      <alignment horizontal="center" vertical="center" wrapText="1"/>
    </xf>
    <xf numFmtId="9" fontId="8" fillId="5" borderId="2" xfId="2" applyNumberFormat="1" applyFont="1" applyFill="1" applyBorder="1" applyAlignment="1">
      <alignment horizontal="center" vertical="center"/>
    </xf>
    <xf numFmtId="9" fontId="8" fillId="5" borderId="13" xfId="2" applyNumberFormat="1" applyFont="1" applyFill="1" applyBorder="1" applyAlignment="1">
      <alignment horizontal="center" vertical="center"/>
    </xf>
    <xf numFmtId="0" fontId="5" fillId="6" borderId="9" xfId="0" applyFont="1" applyFill="1" applyBorder="1" applyAlignment="1">
      <alignment horizontal="center" vertical="center" wrapText="1"/>
    </xf>
    <xf numFmtId="0" fontId="5" fillId="6" borderId="16" xfId="0" applyFont="1" applyFill="1" applyBorder="1" applyAlignment="1">
      <alignment horizontal="center" vertical="center" wrapText="1"/>
    </xf>
    <xf numFmtId="9" fontId="3" fillId="6" borderId="2" xfId="2" applyFont="1" applyFill="1" applyBorder="1" applyAlignment="1">
      <alignment horizontal="center" vertical="center"/>
    </xf>
    <xf numFmtId="9" fontId="3" fillId="6" borderId="10" xfId="2" applyFont="1" applyFill="1" applyBorder="1" applyAlignment="1">
      <alignment horizontal="center" vertical="center"/>
    </xf>
    <xf numFmtId="9" fontId="24" fillId="7" borderId="2" xfId="2" applyFont="1" applyFill="1" applyBorder="1" applyAlignment="1">
      <alignment horizontal="center" vertical="center" wrapText="1"/>
    </xf>
    <xf numFmtId="9" fontId="24" fillId="7" borderId="10" xfId="2" applyFont="1" applyFill="1" applyBorder="1" applyAlignment="1">
      <alignment horizontal="center" vertical="center" wrapText="1"/>
    </xf>
    <xf numFmtId="166" fontId="3" fillId="5" borderId="14" xfId="2" applyNumberFormat="1" applyFont="1" applyFill="1" applyBorder="1" applyAlignment="1">
      <alignment horizontal="center" vertical="center"/>
    </xf>
    <xf numFmtId="10" fontId="3" fillId="5" borderId="2" xfId="2" applyNumberFormat="1" applyFont="1" applyFill="1" applyBorder="1" applyAlignment="1">
      <alignment horizontal="center" vertical="center"/>
    </xf>
    <xf numFmtId="10" fontId="3" fillId="5" borderId="34" xfId="2" applyNumberFormat="1" applyFont="1" applyFill="1" applyBorder="1" applyAlignment="1">
      <alignment horizontal="center" vertical="center"/>
    </xf>
    <xf numFmtId="0" fontId="5" fillId="6" borderId="8" xfId="0" applyFont="1" applyFill="1" applyBorder="1" applyAlignment="1">
      <alignment horizontal="center" vertical="center" wrapText="1"/>
    </xf>
    <xf numFmtId="0" fontId="5" fillId="6" borderId="15" xfId="0" applyFont="1" applyFill="1" applyBorder="1" applyAlignment="1">
      <alignment horizontal="center" vertical="center" wrapText="1"/>
    </xf>
    <xf numFmtId="164" fontId="5" fillId="6" borderId="1" xfId="4" applyFont="1" applyFill="1" applyBorder="1" applyAlignment="1">
      <alignment horizontal="center" vertical="center" wrapText="1"/>
    </xf>
    <xf numFmtId="0" fontId="5" fillId="6" borderId="0" xfId="0" applyFont="1" applyFill="1" applyBorder="1" applyAlignment="1">
      <alignment horizontal="center" vertical="center" wrapText="1"/>
    </xf>
    <xf numFmtId="0" fontId="5" fillId="6" borderId="45" xfId="0" applyFont="1" applyFill="1" applyBorder="1" applyAlignment="1">
      <alignment horizontal="center" vertical="center" wrapText="1"/>
    </xf>
    <xf numFmtId="0" fontId="5" fillId="6" borderId="42"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6" borderId="3"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9" xfId="0" applyFont="1" applyFill="1" applyBorder="1" applyAlignment="1">
      <alignment horizontal="center" vertical="center"/>
    </xf>
    <xf numFmtId="0" fontId="0" fillId="6" borderId="22" xfId="0" applyFill="1" applyBorder="1"/>
    <xf numFmtId="0" fontId="0" fillId="6" borderId="30" xfId="0" applyFill="1" applyBorder="1"/>
    <xf numFmtId="9" fontId="3" fillId="6" borderId="14"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27" xfId="0" applyFont="1" applyFill="1" applyBorder="1" applyAlignment="1">
      <alignment horizontal="center" vertical="center"/>
    </xf>
    <xf numFmtId="9" fontId="5" fillId="6" borderId="20" xfId="0" applyNumberFormat="1" applyFont="1" applyFill="1" applyBorder="1" applyAlignment="1">
      <alignment horizontal="center" vertical="center"/>
    </xf>
    <xf numFmtId="0" fontId="5" fillId="6" borderId="28" xfId="0" applyFont="1" applyFill="1" applyBorder="1" applyAlignment="1">
      <alignment horizontal="center" vertical="center"/>
    </xf>
    <xf numFmtId="0" fontId="5" fillId="6" borderId="20" xfId="0" applyFont="1" applyFill="1" applyBorder="1" applyAlignment="1">
      <alignment horizontal="center" vertical="center"/>
    </xf>
    <xf numFmtId="0" fontId="5" fillId="6" borderId="21" xfId="0" applyFont="1" applyFill="1" applyBorder="1" applyAlignment="1">
      <alignment horizontal="center" vertical="center"/>
    </xf>
    <xf numFmtId="0" fontId="5" fillId="6" borderId="29" xfId="0" applyFont="1" applyFill="1" applyBorder="1" applyAlignment="1">
      <alignment horizontal="center" vertical="center"/>
    </xf>
    <xf numFmtId="0" fontId="3" fillId="6" borderId="14"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10" xfId="0" applyFont="1" applyFill="1" applyBorder="1" applyAlignment="1">
      <alignment horizontal="center" vertical="center"/>
    </xf>
    <xf numFmtId="9" fontId="3" fillId="5" borderId="14" xfId="0" applyNumberFormat="1" applyFont="1" applyFill="1" applyBorder="1" applyAlignment="1">
      <alignment horizontal="center" vertical="center" wrapText="1"/>
    </xf>
    <xf numFmtId="0" fontId="3" fillId="5" borderId="14"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3" fillId="6" borderId="2" xfId="0" applyFont="1" applyFill="1" applyBorder="1" applyAlignment="1">
      <alignment horizontal="left" vertical="top" wrapText="1"/>
    </xf>
    <xf numFmtId="0" fontId="0" fillId="6" borderId="10" xfId="0" applyFill="1" applyBorder="1" applyAlignment="1">
      <alignment horizontal="left" vertical="top"/>
    </xf>
    <xf numFmtId="0" fontId="0" fillId="6" borderId="13" xfId="0" applyFill="1" applyBorder="1" applyAlignment="1">
      <alignment horizontal="left" vertical="top"/>
    </xf>
    <xf numFmtId="0" fontId="24" fillId="7" borderId="14" xfId="0" applyFont="1" applyFill="1" applyBorder="1" applyAlignment="1">
      <alignment vertical="center" wrapText="1"/>
    </xf>
    <xf numFmtId="0" fontId="5" fillId="5" borderId="5"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8" borderId="50" xfId="0" applyFont="1" applyFill="1" applyBorder="1" applyAlignment="1">
      <alignment horizontal="center" vertical="center" wrapText="1"/>
    </xf>
    <xf numFmtId="0" fontId="5" fillId="8" borderId="58" xfId="0" applyFont="1" applyFill="1" applyBorder="1" applyAlignment="1">
      <alignment horizontal="center" vertical="center" wrapText="1"/>
    </xf>
    <xf numFmtId="14" fontId="3" fillId="5" borderId="14" xfId="0" applyNumberFormat="1" applyFont="1" applyFill="1" applyBorder="1" applyAlignment="1">
      <alignment horizontal="center" vertical="center" wrapText="1"/>
    </xf>
    <xf numFmtId="0" fontId="3" fillId="5" borderId="42" xfId="0" applyFont="1" applyFill="1" applyBorder="1" applyAlignment="1">
      <alignment horizontal="center" vertical="center" wrapText="1"/>
    </xf>
    <xf numFmtId="0" fontId="3" fillId="5" borderId="43" xfId="0" applyFont="1" applyFill="1" applyBorder="1" applyAlignment="1">
      <alignment horizontal="center" vertical="center" wrapText="1"/>
    </xf>
    <xf numFmtId="0" fontId="3" fillId="5" borderId="44" xfId="0" applyFont="1" applyFill="1" applyBorder="1" applyAlignment="1">
      <alignment horizontal="center" vertical="center" wrapText="1"/>
    </xf>
    <xf numFmtId="0" fontId="5" fillId="5" borderId="43" xfId="0" applyFont="1" applyFill="1" applyBorder="1" applyAlignment="1">
      <alignment horizontal="right" vertical="center"/>
    </xf>
    <xf numFmtId="0" fontId="5" fillId="5" borderId="11" xfId="0" applyFont="1" applyFill="1" applyBorder="1" applyAlignment="1">
      <alignment horizontal="right" vertical="center"/>
    </xf>
    <xf numFmtId="0" fontId="5" fillId="5" borderId="12" xfId="0" applyFont="1" applyFill="1" applyBorder="1" applyAlignment="1">
      <alignment horizontal="right" vertical="center"/>
    </xf>
    <xf numFmtId="0" fontId="5" fillId="8" borderId="8" xfId="0" applyFont="1" applyFill="1" applyBorder="1" applyAlignment="1">
      <alignment horizontal="center" vertical="center" wrapText="1"/>
    </xf>
    <xf numFmtId="0" fontId="5" fillId="8" borderId="15" xfId="0" applyFont="1" applyFill="1" applyBorder="1" applyAlignment="1">
      <alignment horizontal="center" vertical="center" wrapText="1"/>
    </xf>
    <xf numFmtId="0" fontId="5" fillId="8" borderId="30" xfId="0" applyFont="1" applyFill="1" applyBorder="1" applyAlignment="1">
      <alignment horizontal="center" vertical="center" wrapText="1"/>
    </xf>
    <xf numFmtId="9" fontId="7" fillId="5" borderId="14" xfId="0" applyNumberFormat="1" applyFont="1" applyFill="1" applyBorder="1" applyAlignment="1">
      <alignment horizontal="center" vertical="center"/>
    </xf>
    <xf numFmtId="0" fontId="7" fillId="5" borderId="14" xfId="0" applyFont="1" applyFill="1" applyBorder="1" applyAlignment="1">
      <alignment horizontal="center" vertical="center"/>
    </xf>
    <xf numFmtId="0" fontId="5" fillId="5" borderId="42" xfId="0" applyFont="1" applyFill="1" applyBorder="1" applyAlignment="1">
      <alignment horizontal="center" vertical="center"/>
    </xf>
    <xf numFmtId="0" fontId="5" fillId="5" borderId="44" xfId="0" applyFont="1" applyFill="1" applyBorder="1" applyAlignment="1">
      <alignment horizontal="center" vertical="center"/>
    </xf>
    <xf numFmtId="0" fontId="5" fillId="5" borderId="43" xfId="0" applyFont="1" applyFill="1" applyBorder="1" applyAlignment="1">
      <alignment horizontal="center" vertical="center"/>
    </xf>
    <xf numFmtId="0" fontId="5" fillId="5" borderId="10" xfId="0" applyFont="1" applyFill="1" applyBorder="1" applyAlignment="1">
      <alignment horizontal="center" vertical="center" wrapText="1"/>
    </xf>
    <xf numFmtId="0" fontId="5" fillId="5" borderId="52" xfId="0" applyFont="1" applyFill="1" applyBorder="1" applyAlignment="1">
      <alignment horizontal="center" vertical="center" wrapText="1"/>
    </xf>
    <xf numFmtId="0" fontId="5" fillId="5" borderId="55" xfId="0" applyFont="1" applyFill="1" applyBorder="1" applyAlignment="1">
      <alignment horizontal="center" vertical="center" wrapText="1"/>
    </xf>
    <xf numFmtId="0" fontId="5" fillId="5" borderId="58" xfId="0" applyFont="1" applyFill="1" applyBorder="1" applyAlignment="1">
      <alignment horizontal="center" vertical="center" wrapText="1"/>
    </xf>
    <xf numFmtId="0" fontId="3" fillId="5" borderId="8" xfId="0" applyFont="1" applyFill="1" applyBorder="1" applyAlignment="1">
      <alignment horizontal="left" vertical="center" wrapText="1"/>
    </xf>
    <xf numFmtId="0" fontId="3" fillId="5" borderId="30" xfId="0" applyFont="1" applyFill="1" applyBorder="1" applyAlignment="1">
      <alignment horizontal="left" vertical="center" wrapText="1"/>
    </xf>
    <xf numFmtId="0" fontId="6" fillId="5" borderId="42" xfId="0" applyFont="1" applyFill="1" applyBorder="1" applyAlignment="1">
      <alignment horizontal="center" vertical="center" wrapText="1"/>
    </xf>
    <xf numFmtId="0" fontId="6" fillId="5" borderId="43" xfId="0" applyFont="1" applyFill="1" applyBorder="1" applyAlignment="1">
      <alignment horizontal="center" vertical="center" wrapText="1"/>
    </xf>
    <xf numFmtId="0" fontId="6" fillId="5" borderId="44" xfId="0" applyFont="1" applyFill="1" applyBorder="1" applyAlignment="1">
      <alignment horizontal="center" vertical="center" wrapText="1"/>
    </xf>
    <xf numFmtId="0" fontId="5" fillId="5" borderId="42" xfId="0" applyFont="1" applyFill="1" applyBorder="1" applyAlignment="1">
      <alignment horizontal="center" vertical="center" wrapText="1"/>
    </xf>
    <xf numFmtId="0" fontId="5" fillId="5" borderId="44"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5" fillId="8" borderId="13" xfId="0" applyFont="1" applyFill="1" applyBorder="1" applyAlignment="1">
      <alignment horizontal="center" vertical="center" wrapText="1"/>
    </xf>
    <xf numFmtId="0" fontId="5" fillId="8" borderId="2" xfId="0" applyFont="1" applyFill="1" applyBorder="1" applyAlignment="1">
      <alignment horizontal="center" vertical="center"/>
    </xf>
    <xf numFmtId="0" fontId="5" fillId="8" borderId="10" xfId="0" applyFont="1" applyFill="1" applyBorder="1" applyAlignment="1">
      <alignment horizontal="center" vertical="center"/>
    </xf>
    <xf numFmtId="0" fontId="5" fillId="8" borderId="5" xfId="0" applyFont="1" applyFill="1" applyBorder="1" applyAlignment="1">
      <alignment horizontal="center" vertical="center"/>
    </xf>
    <xf numFmtId="0" fontId="5" fillId="8" borderId="6" xfId="0" applyFont="1" applyFill="1" applyBorder="1" applyAlignment="1">
      <alignment horizontal="center" vertical="center"/>
    </xf>
    <xf numFmtId="0" fontId="5" fillId="8" borderId="7" xfId="0" applyFont="1" applyFill="1" applyBorder="1" applyAlignment="1">
      <alignment horizontal="center" vertical="center"/>
    </xf>
    <xf numFmtId="0" fontId="5" fillId="6" borderId="43" xfId="0" applyFont="1" applyFill="1" applyBorder="1" applyAlignment="1">
      <alignment horizontal="center" vertical="center"/>
    </xf>
    <xf numFmtId="0" fontId="5" fillId="6" borderId="44" xfId="0" applyFont="1" applyFill="1" applyBorder="1" applyAlignment="1">
      <alignment horizontal="center" vertical="center"/>
    </xf>
    <xf numFmtId="0" fontId="5" fillId="8" borderId="42" xfId="0" applyFont="1" applyFill="1" applyBorder="1" applyAlignment="1">
      <alignment horizontal="right" vertical="center"/>
    </xf>
    <xf numFmtId="0" fontId="5" fillId="8" borderId="43" xfId="0" applyFont="1" applyFill="1" applyBorder="1" applyAlignment="1">
      <alignment horizontal="right" vertical="center"/>
    </xf>
    <xf numFmtId="0" fontId="5" fillId="8" borderId="44" xfId="0" applyFont="1" applyFill="1" applyBorder="1" applyAlignment="1">
      <alignment horizontal="right" vertical="center"/>
    </xf>
    <xf numFmtId="0" fontId="5" fillId="8" borderId="1" xfId="0" applyFont="1" applyFill="1" applyBorder="1" applyAlignment="1">
      <alignment horizontal="center" vertical="center" wrapText="1"/>
    </xf>
    <xf numFmtId="9" fontId="3" fillId="8" borderId="14" xfId="0" applyNumberFormat="1" applyFont="1" applyFill="1" applyBorder="1" applyAlignment="1">
      <alignment horizontal="center" vertical="center" wrapText="1"/>
    </xf>
    <xf numFmtId="0" fontId="3" fillId="8" borderId="14" xfId="0" applyFont="1" applyFill="1" applyBorder="1" applyAlignment="1">
      <alignment horizontal="center" vertical="center" wrapText="1"/>
    </xf>
    <xf numFmtId="0" fontId="5" fillId="8" borderId="52" xfId="0" applyFont="1" applyFill="1" applyBorder="1" applyAlignment="1">
      <alignment horizontal="center" vertical="center" wrapText="1"/>
    </xf>
    <xf numFmtId="0" fontId="5" fillId="8" borderId="55" xfId="0" applyFont="1" applyFill="1" applyBorder="1" applyAlignment="1">
      <alignment horizontal="center" vertical="center" wrapText="1"/>
    </xf>
    <xf numFmtId="0" fontId="3" fillId="8" borderId="8" xfId="0" applyFont="1" applyFill="1" applyBorder="1" applyAlignment="1">
      <alignment horizontal="left" vertical="center" wrapText="1"/>
    </xf>
    <xf numFmtId="0" fontId="3" fillId="8" borderId="30" xfId="0" applyFont="1" applyFill="1" applyBorder="1" applyAlignment="1">
      <alignment horizontal="left" vertical="center" wrapText="1"/>
    </xf>
    <xf numFmtId="0" fontId="3" fillId="8" borderId="14" xfId="0" applyFont="1" applyFill="1" applyBorder="1" applyAlignment="1">
      <alignment horizontal="left" vertical="center" wrapText="1"/>
    </xf>
    <xf numFmtId="0" fontId="5" fillId="6" borderId="42" xfId="0" applyFont="1" applyFill="1" applyBorder="1" applyAlignment="1">
      <alignment horizontal="center" vertical="center"/>
    </xf>
    <xf numFmtId="9" fontId="5" fillId="6" borderId="42" xfId="0" applyNumberFormat="1" applyFont="1" applyFill="1" applyBorder="1" applyAlignment="1">
      <alignment horizontal="center" vertical="center"/>
    </xf>
    <xf numFmtId="0" fontId="7" fillId="8" borderId="8" xfId="0" applyFont="1" applyFill="1" applyBorder="1" applyAlignment="1">
      <alignment horizontal="left" vertical="center" wrapText="1"/>
    </xf>
    <xf numFmtId="0" fontId="7" fillId="8" borderId="30" xfId="0" applyFont="1" applyFill="1" applyBorder="1" applyAlignment="1">
      <alignment horizontal="left" vertical="center" wrapText="1"/>
    </xf>
    <xf numFmtId="0" fontId="6" fillId="6" borderId="42" xfId="0" applyFont="1" applyFill="1" applyBorder="1" applyAlignment="1">
      <alignment horizontal="center" vertical="center" wrapText="1"/>
    </xf>
    <xf numFmtId="0" fontId="6" fillId="6" borderId="43" xfId="0" applyFont="1" applyFill="1" applyBorder="1" applyAlignment="1">
      <alignment horizontal="center" vertical="center" wrapText="1"/>
    </xf>
    <xf numFmtId="0" fontId="6" fillId="6" borderId="44" xfId="0" applyFont="1" applyFill="1" applyBorder="1" applyAlignment="1">
      <alignment horizontal="center" vertical="center" wrapText="1"/>
    </xf>
    <xf numFmtId="0" fontId="3" fillId="6" borderId="42" xfId="0" applyFont="1" applyFill="1" applyBorder="1" applyAlignment="1">
      <alignment horizontal="center" vertical="center" wrapText="1"/>
    </xf>
    <xf numFmtId="0" fontId="3" fillId="6" borderId="43" xfId="0" applyFont="1" applyFill="1" applyBorder="1" applyAlignment="1">
      <alignment horizontal="center" vertical="center" wrapText="1"/>
    </xf>
    <xf numFmtId="0" fontId="3" fillId="6" borderId="44" xfId="0" applyFont="1" applyFill="1" applyBorder="1" applyAlignment="1">
      <alignment horizontal="center" vertical="center" wrapText="1"/>
    </xf>
    <xf numFmtId="0" fontId="3" fillId="0" borderId="0" xfId="0" applyFont="1" applyBorder="1" applyAlignment="1">
      <alignment horizontal="center" vertical="center" wrapText="1"/>
    </xf>
    <xf numFmtId="9" fontId="7" fillId="5" borderId="14" xfId="0" applyNumberFormat="1" applyFont="1" applyFill="1" applyBorder="1" applyAlignment="1">
      <alignment horizontal="center" vertical="center" wrapText="1"/>
    </xf>
    <xf numFmtId="0" fontId="5" fillId="5" borderId="43" xfId="0" applyFont="1" applyFill="1" applyBorder="1" applyAlignment="1">
      <alignment horizontal="center" vertical="center" wrapText="1"/>
    </xf>
    <xf numFmtId="0" fontId="6" fillId="6" borderId="73" xfId="0" applyFont="1" applyFill="1" applyBorder="1" applyAlignment="1">
      <alignment horizontal="center" vertical="center" wrapText="1"/>
    </xf>
    <xf numFmtId="0" fontId="6" fillId="6" borderId="48" xfId="0" applyFont="1" applyFill="1" applyBorder="1" applyAlignment="1">
      <alignment horizontal="center" vertical="center" wrapText="1"/>
    </xf>
    <xf numFmtId="0" fontId="6" fillId="6" borderId="49" xfId="0" applyFont="1" applyFill="1" applyBorder="1" applyAlignment="1">
      <alignment horizontal="center" vertical="center" wrapText="1"/>
    </xf>
    <xf numFmtId="0" fontId="5" fillId="6" borderId="14" xfId="0" applyFont="1" applyFill="1" applyBorder="1" applyAlignment="1">
      <alignment horizontal="right" vertical="center"/>
    </xf>
    <xf numFmtId="0" fontId="4" fillId="5" borderId="1"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3" fillId="5" borderId="8" xfId="0" applyFont="1" applyFill="1" applyBorder="1" applyAlignment="1">
      <alignment vertical="center" wrapText="1"/>
    </xf>
    <xf numFmtId="0" fontId="3" fillId="5" borderId="22" xfId="0" applyFont="1" applyFill="1" applyBorder="1" applyAlignment="1">
      <alignment vertical="center" wrapText="1"/>
    </xf>
    <xf numFmtId="0" fontId="3" fillId="5" borderId="30" xfId="0" applyFont="1" applyFill="1" applyBorder="1" applyAlignment="1">
      <alignment vertical="center" wrapText="1"/>
    </xf>
    <xf numFmtId="0" fontId="5" fillId="6" borderId="5"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7" xfId="0" applyFont="1" applyFill="1" applyBorder="1" applyAlignment="1">
      <alignment horizontal="center" vertical="center"/>
    </xf>
    <xf numFmtId="0" fontId="6" fillId="5" borderId="2"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3" fillId="5" borderId="14" xfId="0" applyFont="1" applyFill="1" applyBorder="1" applyAlignment="1">
      <alignment horizontal="left" vertical="center" wrapText="1"/>
    </xf>
    <xf numFmtId="10" fontId="3" fillId="5" borderId="14" xfId="1" applyNumberFormat="1" applyFont="1" applyFill="1" applyBorder="1" applyAlignment="1">
      <alignment horizontal="center" vertical="center"/>
    </xf>
    <xf numFmtId="165" fontId="3" fillId="5" borderId="14" xfId="1" applyFont="1" applyFill="1" applyBorder="1" applyAlignment="1">
      <alignment horizontal="center" vertical="center"/>
    </xf>
    <xf numFmtId="9" fontId="3" fillId="8" borderId="14" xfId="2" applyFont="1" applyFill="1" applyBorder="1" applyAlignment="1">
      <alignment horizontal="center" vertical="center"/>
    </xf>
    <xf numFmtId="0" fontId="22" fillId="0" borderId="13" xfId="0" applyFont="1" applyBorder="1"/>
    <xf numFmtId="0" fontId="5" fillId="6" borderId="43" xfId="0" applyFont="1" applyFill="1" applyBorder="1" applyAlignment="1">
      <alignment horizontal="center" vertical="center" wrapText="1"/>
    </xf>
    <xf numFmtId="0" fontId="23" fillId="6" borderId="42" xfId="0" applyFont="1" applyFill="1" applyBorder="1" applyAlignment="1">
      <alignment horizontal="center" vertical="center" wrapText="1"/>
    </xf>
    <xf numFmtId="0" fontId="23" fillId="6" borderId="44" xfId="0" applyFont="1" applyFill="1" applyBorder="1" applyAlignment="1">
      <alignment horizontal="center" vertical="center" wrapText="1"/>
    </xf>
    <xf numFmtId="14" fontId="3" fillId="8" borderId="14" xfId="0" applyNumberFormat="1" applyFont="1" applyFill="1" applyBorder="1" applyAlignment="1">
      <alignment horizontal="center" vertical="center" wrapText="1"/>
    </xf>
    <xf numFmtId="0" fontId="3" fillId="8" borderId="14" xfId="0" applyFont="1" applyFill="1" applyBorder="1" applyAlignment="1">
      <alignment horizontal="center"/>
    </xf>
    <xf numFmtId="0" fontId="4" fillId="0" borderId="0" xfId="0" applyFont="1" applyBorder="1" applyAlignment="1">
      <alignment horizontal="center" vertical="center" wrapText="1"/>
    </xf>
    <xf numFmtId="0" fontId="2" fillId="8" borderId="2" xfId="0" applyFont="1" applyFill="1" applyBorder="1" applyAlignment="1">
      <alignment horizontal="center" vertical="center" wrapText="1"/>
    </xf>
    <xf numFmtId="0" fontId="2" fillId="8" borderId="13" xfId="0" applyFont="1" applyFill="1" applyBorder="1" applyAlignment="1">
      <alignment horizontal="center" vertical="center" wrapText="1"/>
    </xf>
    <xf numFmtId="9" fontId="3" fillId="6" borderId="2" xfId="0" applyNumberFormat="1" applyFont="1" applyFill="1" applyBorder="1" applyAlignment="1">
      <alignment horizontal="center" vertical="center"/>
    </xf>
    <xf numFmtId="0" fontId="3" fillId="6" borderId="10" xfId="0" applyFont="1" applyFill="1" applyBorder="1" applyAlignment="1">
      <alignment horizontal="center" vertical="center"/>
    </xf>
    <xf numFmtId="0" fontId="5" fillId="5" borderId="51" xfId="0" applyFont="1" applyFill="1" applyBorder="1" applyAlignment="1">
      <alignment horizontal="center" vertical="center" wrapText="1"/>
    </xf>
    <xf numFmtId="166" fontId="3" fillId="8" borderId="14" xfId="2" applyNumberFormat="1" applyFont="1" applyFill="1" applyBorder="1" applyAlignment="1">
      <alignment horizontal="center" vertical="center"/>
    </xf>
    <xf numFmtId="0" fontId="3" fillId="5" borderId="2"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3" xfId="0" applyFont="1" applyFill="1" applyBorder="1" applyAlignment="1">
      <alignment horizontal="center" vertical="center" wrapText="1"/>
    </xf>
    <xf numFmtId="166" fontId="3" fillId="5" borderId="2" xfId="2" applyNumberFormat="1" applyFont="1" applyFill="1" applyBorder="1" applyAlignment="1">
      <alignment horizontal="center" vertical="center"/>
    </xf>
    <xf numFmtId="166" fontId="3" fillId="5" borderId="10" xfId="2" applyNumberFormat="1" applyFont="1" applyFill="1" applyBorder="1" applyAlignment="1">
      <alignment horizontal="center" vertical="center"/>
    </xf>
    <xf numFmtId="166" fontId="3" fillId="5" borderId="13" xfId="2" applyNumberFormat="1" applyFont="1" applyFill="1" applyBorder="1" applyAlignment="1">
      <alignment horizontal="center" vertical="center"/>
    </xf>
    <xf numFmtId="9" fontId="3" fillId="5" borderId="15" xfId="2" applyFont="1" applyFill="1" applyBorder="1" applyAlignment="1">
      <alignment horizontal="center" vertical="center"/>
    </xf>
    <xf numFmtId="9" fontId="3" fillId="5" borderId="10" xfId="2" applyFont="1" applyFill="1" applyBorder="1" applyAlignment="1">
      <alignment horizontal="center" vertical="center"/>
    </xf>
    <xf numFmtId="9" fontId="3" fillId="5" borderId="13" xfId="2" applyFont="1" applyFill="1" applyBorder="1" applyAlignment="1">
      <alignment horizontal="center" vertical="center"/>
    </xf>
    <xf numFmtId="166" fontId="8" fillId="5" borderId="2" xfId="2" applyNumberFormat="1" applyFont="1" applyFill="1" applyBorder="1" applyAlignment="1">
      <alignment horizontal="center" vertical="center"/>
    </xf>
    <xf numFmtId="166" fontId="8" fillId="5" borderId="10" xfId="2" applyNumberFormat="1" applyFont="1" applyFill="1" applyBorder="1" applyAlignment="1">
      <alignment horizontal="center" vertical="center"/>
    </xf>
    <xf numFmtId="166" fontId="8" fillId="5" borderId="13" xfId="2" applyNumberFormat="1" applyFont="1" applyFill="1" applyBorder="1" applyAlignment="1">
      <alignment horizontal="center" vertical="center"/>
    </xf>
    <xf numFmtId="0" fontId="24" fillId="7" borderId="42" xfId="0" applyFont="1" applyFill="1" applyBorder="1" applyAlignment="1">
      <alignment horizontal="center" vertical="center" wrapText="1"/>
    </xf>
    <xf numFmtId="0" fontId="24" fillId="7" borderId="43" xfId="0" applyFont="1" applyFill="1" applyBorder="1" applyAlignment="1">
      <alignment horizontal="center" vertical="center" wrapText="1"/>
    </xf>
    <xf numFmtId="0" fontId="24" fillId="7" borderId="44" xfId="0" applyFont="1" applyFill="1" applyBorder="1" applyAlignment="1">
      <alignment horizontal="center" vertical="center" wrapText="1"/>
    </xf>
    <xf numFmtId="0" fontId="3" fillId="0" borderId="3" xfId="0" applyFont="1" applyBorder="1" applyAlignment="1">
      <alignment horizontal="right"/>
    </xf>
    <xf numFmtId="9" fontId="3" fillId="8" borderId="14" xfId="0" applyNumberFormat="1" applyFont="1" applyFill="1" applyBorder="1" applyAlignment="1">
      <alignment horizontal="center" vertical="center"/>
    </xf>
    <xf numFmtId="0" fontId="3" fillId="8" borderId="14" xfId="0" applyFont="1" applyFill="1" applyBorder="1" applyAlignment="1">
      <alignment horizontal="center" vertical="center"/>
    </xf>
    <xf numFmtId="9" fontId="3" fillId="8" borderId="2" xfId="2" applyFont="1" applyFill="1" applyBorder="1" applyAlignment="1">
      <alignment horizontal="center" vertical="center" wrapText="1"/>
    </xf>
    <xf numFmtId="9" fontId="3" fillId="8" borderId="13" xfId="2" applyFont="1" applyFill="1" applyBorder="1" applyAlignment="1">
      <alignment horizontal="center" vertical="center" wrapText="1"/>
    </xf>
    <xf numFmtId="10" fontId="3" fillId="8" borderId="14" xfId="2" applyNumberFormat="1" applyFont="1" applyFill="1" applyBorder="1" applyAlignment="1">
      <alignment horizontal="center" vertical="center"/>
    </xf>
    <xf numFmtId="0" fontId="0" fillId="0" borderId="3" xfId="0" applyBorder="1" applyAlignment="1">
      <alignment horizontal="center"/>
    </xf>
    <xf numFmtId="0" fontId="4" fillId="3" borderId="1"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wrapText="1"/>
    </xf>
    <xf numFmtId="0" fontId="5" fillId="4" borderId="30" xfId="0" applyFont="1" applyFill="1" applyBorder="1" applyAlignment="1">
      <alignment horizontal="center" vertical="center" wrapText="1"/>
    </xf>
    <xf numFmtId="0" fontId="5" fillId="4" borderId="15" xfId="0" applyFont="1" applyFill="1" applyBorder="1" applyAlignment="1">
      <alignment horizontal="center" vertical="center" wrapText="1"/>
    </xf>
    <xf numFmtId="9" fontId="7" fillId="4" borderId="18" xfId="0" applyNumberFormat="1" applyFont="1" applyFill="1" applyBorder="1" applyAlignment="1">
      <alignment horizontal="center" vertical="center" wrapText="1"/>
    </xf>
    <xf numFmtId="9" fontId="7" fillId="4" borderId="39" xfId="0" applyNumberFormat="1"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61" xfId="0" applyFont="1" applyFill="1" applyBorder="1" applyAlignment="1">
      <alignment horizontal="center" vertical="center" wrapText="1"/>
    </xf>
    <xf numFmtId="9" fontId="5" fillId="4" borderId="9" xfId="2" applyFont="1" applyFill="1" applyBorder="1" applyAlignment="1">
      <alignment horizontal="center" vertical="center" wrapText="1"/>
    </xf>
    <xf numFmtId="9" fontId="5" fillId="4" borderId="3" xfId="2" applyFont="1" applyFill="1" applyBorder="1" applyAlignment="1">
      <alignment horizontal="center" vertical="center" wrapText="1"/>
    </xf>
    <xf numFmtId="9" fontId="5" fillId="4" borderId="4" xfId="2" applyFont="1" applyFill="1" applyBorder="1" applyAlignment="1">
      <alignment horizontal="center" vertical="center" wrapText="1"/>
    </xf>
    <xf numFmtId="9" fontId="5" fillId="4" borderId="16" xfId="2" applyFont="1" applyFill="1" applyBorder="1" applyAlignment="1">
      <alignment horizontal="center" vertical="center" wrapText="1"/>
    </xf>
    <xf numFmtId="9" fontId="5" fillId="4" borderId="11" xfId="2" applyFont="1" applyFill="1" applyBorder="1" applyAlignment="1">
      <alignment horizontal="center" vertical="center" wrapText="1"/>
    </xf>
    <xf numFmtId="9" fontId="5" fillId="4" borderId="12" xfId="2" applyFont="1" applyFill="1" applyBorder="1" applyAlignment="1">
      <alignment horizontal="center" vertical="center" wrapText="1"/>
    </xf>
    <xf numFmtId="0" fontId="5" fillId="4" borderId="42"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4" xfId="0" applyFont="1" applyFill="1" applyBorder="1" applyAlignment="1">
      <alignment horizontal="center" vertical="center"/>
    </xf>
    <xf numFmtId="0" fontId="3" fillId="4" borderId="2" xfId="0" applyFont="1" applyFill="1" applyBorder="1" applyAlignment="1">
      <alignment horizontal="center" vertical="center" wrapText="1"/>
    </xf>
    <xf numFmtId="0" fontId="3" fillId="4" borderId="13" xfId="0" applyFont="1" applyFill="1" applyBorder="1" applyAlignment="1">
      <alignment horizontal="center" vertical="center" wrapText="1"/>
    </xf>
    <xf numFmtId="9" fontId="3" fillId="4" borderId="2" xfId="2" applyFont="1" applyFill="1" applyBorder="1" applyAlignment="1">
      <alignment horizontal="center" vertical="center" wrapText="1"/>
    </xf>
    <xf numFmtId="9" fontId="3" fillId="4" borderId="13" xfId="2" applyFont="1" applyFill="1" applyBorder="1" applyAlignment="1">
      <alignment horizontal="center" vertical="center"/>
    </xf>
    <xf numFmtId="9" fontId="3" fillId="4" borderId="2" xfId="2" applyFont="1" applyFill="1" applyBorder="1" applyAlignment="1">
      <alignment horizontal="center" vertical="center"/>
    </xf>
    <xf numFmtId="9" fontId="3" fillId="4" borderId="2" xfId="0" applyNumberFormat="1" applyFont="1" applyFill="1" applyBorder="1" applyAlignment="1">
      <alignment horizontal="center" vertical="center"/>
    </xf>
    <xf numFmtId="0" fontId="3" fillId="4" borderId="13" xfId="0" applyFont="1" applyFill="1" applyBorder="1" applyAlignment="1">
      <alignment horizontal="center" vertical="center"/>
    </xf>
    <xf numFmtId="0" fontId="3" fillId="4" borderId="10" xfId="0" applyFont="1" applyFill="1" applyBorder="1" applyAlignment="1">
      <alignment horizontal="center" vertical="center" wrapText="1"/>
    </xf>
    <xf numFmtId="9" fontId="3" fillId="4" borderId="14" xfId="0" applyNumberFormat="1" applyFont="1" applyFill="1" applyBorder="1" applyAlignment="1">
      <alignment horizontal="center" vertical="center" wrapText="1"/>
    </xf>
    <xf numFmtId="9" fontId="3" fillId="4" borderId="62" xfId="0" applyNumberFormat="1" applyFont="1" applyFill="1" applyBorder="1" applyAlignment="1">
      <alignment horizontal="center" vertical="center" wrapText="1"/>
    </xf>
    <xf numFmtId="9" fontId="3" fillId="4" borderId="19" xfId="0" applyNumberFormat="1" applyFont="1" applyFill="1" applyBorder="1" applyAlignment="1">
      <alignment horizontal="center" vertical="center" wrapText="1"/>
    </xf>
    <xf numFmtId="9" fontId="3" fillId="4" borderId="56" xfId="0" applyNumberFormat="1" applyFont="1" applyFill="1" applyBorder="1" applyAlignment="1">
      <alignment horizontal="center" vertical="center" wrapText="1"/>
    </xf>
    <xf numFmtId="0" fontId="7" fillId="4" borderId="8" xfId="0" applyFont="1" applyFill="1" applyBorder="1" applyAlignment="1">
      <alignment horizontal="center" vertical="center"/>
    </xf>
    <xf numFmtId="0" fontId="7" fillId="4" borderId="22" xfId="0" applyFont="1" applyFill="1" applyBorder="1" applyAlignment="1">
      <alignment horizontal="center" vertical="center"/>
    </xf>
    <xf numFmtId="0" fontId="7" fillId="4" borderId="30" xfId="0" applyFont="1" applyFill="1" applyBorder="1" applyAlignment="1">
      <alignment horizontal="center" vertical="center"/>
    </xf>
    <xf numFmtId="14" fontId="3" fillId="4" borderId="14" xfId="0" applyNumberFormat="1" applyFont="1" applyFill="1" applyBorder="1" applyAlignment="1">
      <alignment horizontal="center" vertical="center" wrapText="1"/>
    </xf>
    <xf numFmtId="0" fontId="3" fillId="4" borderId="14" xfId="0" applyFont="1" applyFill="1" applyBorder="1" applyAlignment="1">
      <alignment horizontal="left" vertical="center" wrapText="1"/>
    </xf>
    <xf numFmtId="0" fontId="5" fillId="4" borderId="9"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9" xfId="0" applyNumberFormat="1" applyFont="1" applyFill="1" applyBorder="1" applyAlignment="1">
      <alignment horizontal="center" vertical="center" wrapText="1"/>
    </xf>
    <xf numFmtId="0" fontId="5" fillId="4" borderId="4" xfId="0" applyNumberFormat="1" applyFont="1" applyFill="1" applyBorder="1" applyAlignment="1">
      <alignment horizontal="center" vertical="center" wrapText="1"/>
    </xf>
    <xf numFmtId="0" fontId="5" fillId="4" borderId="16" xfId="0" applyNumberFormat="1" applyFont="1" applyFill="1" applyBorder="1" applyAlignment="1">
      <alignment horizontal="center" vertical="center" wrapText="1"/>
    </xf>
    <xf numFmtId="0" fontId="5" fillId="4" borderId="12" xfId="0" applyNumberFormat="1" applyFont="1" applyFill="1" applyBorder="1" applyAlignment="1">
      <alignment horizontal="center" vertical="center" wrapText="1"/>
    </xf>
    <xf numFmtId="9" fontId="5" fillId="4" borderId="9" xfId="0" applyNumberFormat="1" applyFont="1" applyFill="1" applyBorder="1" applyAlignment="1">
      <alignment horizontal="center" vertical="center"/>
    </xf>
    <xf numFmtId="9" fontId="3" fillId="4" borderId="18" xfId="0" applyNumberFormat="1" applyFont="1" applyFill="1" applyBorder="1" applyAlignment="1">
      <alignment horizontal="center" vertical="center" wrapText="1"/>
    </xf>
    <xf numFmtId="9" fontId="3" fillId="4" borderId="39" xfId="0" applyNumberFormat="1" applyFont="1" applyFill="1" applyBorder="1" applyAlignment="1">
      <alignment horizontal="center" vertical="center" wrapText="1"/>
    </xf>
    <xf numFmtId="9" fontId="3" fillId="4" borderId="26" xfId="0" applyNumberFormat="1" applyFont="1" applyFill="1" applyBorder="1" applyAlignment="1">
      <alignment horizontal="center" vertical="center" wrapText="1"/>
    </xf>
    <xf numFmtId="0" fontId="0" fillId="0" borderId="10" xfId="0" applyFont="1" applyBorder="1"/>
    <xf numFmtId="0" fontId="3" fillId="4" borderId="14" xfId="0" applyFont="1" applyFill="1" applyBorder="1" applyAlignment="1">
      <alignment horizontal="center" vertical="center" wrapText="1"/>
    </xf>
    <xf numFmtId="9" fontId="7" fillId="4" borderId="62" xfId="0" applyNumberFormat="1" applyFont="1" applyFill="1" applyBorder="1" applyAlignment="1">
      <alignment horizontal="center" vertical="center" wrapText="1"/>
    </xf>
    <xf numFmtId="9" fontId="3" fillId="4" borderId="14" xfId="2" applyNumberFormat="1" applyFont="1" applyFill="1" applyBorder="1" applyAlignment="1">
      <alignment horizontal="center" vertical="center"/>
    </xf>
    <xf numFmtId="9" fontId="3" fillId="4" borderId="14" xfId="2" applyFont="1" applyFill="1" applyBorder="1" applyAlignment="1">
      <alignment horizontal="center" vertical="center"/>
    </xf>
    <xf numFmtId="9" fontId="3" fillId="4" borderId="10" xfId="2" applyFont="1" applyFill="1" applyBorder="1" applyAlignment="1">
      <alignment horizontal="center" vertical="center"/>
    </xf>
    <xf numFmtId="0" fontId="5" fillId="4" borderId="42" xfId="0" applyFont="1" applyFill="1" applyBorder="1" applyAlignment="1">
      <alignment horizontal="center" vertical="center" wrapText="1"/>
    </xf>
    <xf numFmtId="0" fontId="5" fillId="4" borderId="43" xfId="0" applyFont="1" applyFill="1" applyBorder="1" applyAlignment="1">
      <alignment horizontal="center" vertical="center" wrapText="1"/>
    </xf>
    <xf numFmtId="0" fontId="5" fillId="4" borderId="44" xfId="0" applyFont="1" applyFill="1" applyBorder="1" applyAlignment="1">
      <alignment horizontal="center" vertical="center" wrapText="1"/>
    </xf>
    <xf numFmtId="9" fontId="3" fillId="4" borderId="27" xfId="0" applyNumberFormat="1" applyFont="1" applyFill="1" applyBorder="1" applyAlignment="1">
      <alignment horizontal="center" vertical="center" wrapText="1"/>
    </xf>
    <xf numFmtId="9" fontId="3" fillId="4" borderId="10" xfId="2" applyFont="1" applyFill="1" applyBorder="1" applyAlignment="1">
      <alignment horizontal="center" vertical="center" wrapText="1"/>
    </xf>
    <xf numFmtId="9" fontId="3" fillId="4" borderId="13" xfId="2" applyFont="1" applyFill="1" applyBorder="1" applyAlignment="1">
      <alignment horizontal="center" vertical="center" wrapText="1"/>
    </xf>
    <xf numFmtId="0" fontId="8" fillId="3" borderId="2" xfId="0" applyFont="1" applyFill="1" applyBorder="1" applyAlignment="1">
      <alignment horizontal="center" vertical="center" wrapText="1"/>
    </xf>
    <xf numFmtId="0" fontId="14" fillId="0" borderId="13" xfId="0" applyFont="1" applyBorder="1"/>
    <xf numFmtId="0" fontId="5" fillId="3" borderId="8" xfId="0" applyFont="1" applyFill="1" applyBorder="1" applyAlignment="1">
      <alignment horizontal="center" vertical="center" wrapText="1"/>
    </xf>
    <xf numFmtId="0" fontId="5" fillId="3" borderId="30" xfId="0" applyFont="1" applyFill="1" applyBorder="1" applyAlignment="1">
      <alignment horizontal="center" vertical="center" wrapText="1"/>
    </xf>
    <xf numFmtId="9" fontId="5" fillId="3" borderId="9" xfId="2" applyFont="1" applyFill="1" applyBorder="1" applyAlignment="1">
      <alignment horizontal="center" vertical="center" wrapText="1"/>
    </xf>
    <xf numFmtId="9" fontId="5" fillId="3" borderId="3" xfId="2" applyFont="1" applyFill="1" applyBorder="1" applyAlignment="1">
      <alignment horizontal="center" vertical="center" wrapText="1"/>
    </xf>
    <xf numFmtId="9" fontId="5" fillId="3" borderId="4" xfId="2" applyFont="1" applyFill="1" applyBorder="1" applyAlignment="1">
      <alignment horizontal="center" vertical="center" wrapText="1"/>
    </xf>
    <xf numFmtId="9" fontId="5" fillId="3" borderId="16" xfId="2" applyFont="1" applyFill="1" applyBorder="1" applyAlignment="1">
      <alignment horizontal="center" vertical="center" wrapText="1"/>
    </xf>
    <xf numFmtId="9" fontId="5" fillId="3" borderId="11" xfId="2" applyFont="1" applyFill="1" applyBorder="1" applyAlignment="1">
      <alignment horizontal="center" vertical="center" wrapText="1"/>
    </xf>
    <xf numFmtId="9" fontId="5" fillId="3" borderId="12" xfId="2" applyFont="1" applyFill="1" applyBorder="1" applyAlignment="1">
      <alignment horizontal="center" vertical="center" wrapText="1"/>
    </xf>
    <xf numFmtId="0" fontId="6" fillId="4" borderId="42" xfId="0" applyFont="1" applyFill="1" applyBorder="1" applyAlignment="1">
      <alignment horizontal="center" vertical="center" wrapText="1"/>
    </xf>
    <xf numFmtId="0" fontId="6" fillId="4" borderId="43" xfId="0" applyFont="1" applyFill="1" applyBorder="1" applyAlignment="1">
      <alignment horizontal="center" vertical="center" wrapText="1"/>
    </xf>
    <xf numFmtId="0" fontId="6" fillId="4" borderId="44" xfId="0" applyFont="1" applyFill="1" applyBorder="1" applyAlignment="1">
      <alignment horizontal="center" vertical="center" wrapText="1"/>
    </xf>
    <xf numFmtId="0" fontId="3" fillId="4" borderId="42"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9" xfId="0" applyFont="1" applyFill="1" applyBorder="1" applyAlignment="1">
      <alignment horizontal="center" vertical="center" wrapText="1"/>
    </xf>
    <xf numFmtId="0" fontId="5" fillId="3" borderId="16" xfId="0" applyFont="1" applyFill="1" applyBorder="1" applyAlignment="1">
      <alignment horizontal="center" vertical="center" wrapText="1"/>
    </xf>
    <xf numFmtId="9" fontId="5" fillId="3" borderId="9" xfId="0" applyNumberFormat="1" applyFont="1" applyFill="1" applyBorder="1" applyAlignment="1">
      <alignment horizontal="center" vertical="center"/>
    </xf>
    <xf numFmtId="0" fontId="5" fillId="3" borderId="16" xfId="0" applyFont="1" applyFill="1" applyBorder="1" applyAlignment="1">
      <alignment horizontal="center" vertical="center"/>
    </xf>
    <xf numFmtId="0" fontId="3" fillId="3" borderId="8"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7" fillId="3" borderId="53" xfId="0" applyFont="1" applyFill="1" applyBorder="1" applyAlignment="1">
      <alignment horizontal="center" vertical="center" wrapText="1"/>
    </xf>
    <xf numFmtId="0" fontId="7" fillId="3" borderId="54" xfId="0" applyFont="1" applyFill="1" applyBorder="1" applyAlignment="1">
      <alignment horizontal="center" vertical="center" wrapText="1"/>
    </xf>
    <xf numFmtId="0" fontId="7" fillId="3" borderId="63" xfId="0" applyFont="1" applyFill="1" applyBorder="1" applyAlignment="1">
      <alignment horizontal="center" vertical="center" wrapText="1"/>
    </xf>
    <xf numFmtId="9" fontId="3" fillId="3" borderId="20" xfId="0" applyNumberFormat="1" applyFont="1" applyFill="1" applyBorder="1" applyAlignment="1">
      <alignment horizontal="center" vertical="center" wrapText="1"/>
    </xf>
    <xf numFmtId="9" fontId="3" fillId="3" borderId="61" xfId="0" applyNumberFormat="1" applyFont="1" applyFill="1" applyBorder="1" applyAlignment="1">
      <alignment horizontal="center" vertical="center" wrapText="1"/>
    </xf>
    <xf numFmtId="9" fontId="3" fillId="3" borderId="28" xfId="0" applyNumberFormat="1" applyFont="1" applyFill="1" applyBorder="1" applyAlignment="1">
      <alignment horizontal="center" vertical="center" wrapText="1"/>
    </xf>
    <xf numFmtId="9" fontId="3" fillId="3" borderId="18" xfId="0" applyNumberFormat="1" applyFont="1" applyFill="1" applyBorder="1" applyAlignment="1">
      <alignment horizontal="center" vertical="center" wrapText="1"/>
    </xf>
    <xf numFmtId="9" fontId="3" fillId="3" borderId="39" xfId="0" applyNumberFormat="1" applyFont="1" applyFill="1" applyBorder="1" applyAlignment="1">
      <alignment horizontal="center" vertical="center" wrapText="1"/>
    </xf>
    <xf numFmtId="9" fontId="3" fillId="3" borderId="26" xfId="0" applyNumberFormat="1" applyFont="1" applyFill="1" applyBorder="1" applyAlignment="1">
      <alignment horizontal="center" vertical="center" wrapText="1"/>
    </xf>
    <xf numFmtId="0" fontId="3" fillId="3" borderId="39"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5" fillId="3" borderId="43" xfId="0" applyFont="1" applyFill="1" applyBorder="1" applyAlignment="1">
      <alignment horizontal="center" vertical="center"/>
    </xf>
    <xf numFmtId="0" fontId="5" fillId="3" borderId="44"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22" xfId="0" applyFont="1" applyFill="1" applyBorder="1" applyAlignment="1">
      <alignment horizontal="center" vertical="center" wrapText="1"/>
    </xf>
    <xf numFmtId="9" fontId="3" fillId="3" borderId="14" xfId="2" applyFont="1" applyFill="1" applyBorder="1" applyAlignment="1">
      <alignment horizontal="center" vertical="center" wrapText="1"/>
    </xf>
    <xf numFmtId="9" fontId="3" fillId="3" borderId="10" xfId="0" applyNumberFormat="1"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3" xfId="0" applyFont="1" applyFill="1" applyBorder="1" applyAlignment="1">
      <alignment horizontal="center" vertical="center" wrapText="1"/>
    </xf>
    <xf numFmtId="9" fontId="3" fillId="3" borderId="17" xfId="0" applyNumberFormat="1" applyFont="1" applyFill="1" applyBorder="1" applyAlignment="1">
      <alignment horizontal="center" vertical="center" wrapText="1"/>
    </xf>
    <xf numFmtId="9" fontId="3" fillId="3" borderId="38" xfId="0" applyNumberFormat="1" applyFont="1" applyFill="1" applyBorder="1" applyAlignment="1">
      <alignment horizontal="center" vertical="center" wrapText="1"/>
    </xf>
    <xf numFmtId="9" fontId="3" fillId="3" borderId="25" xfId="0" applyNumberFormat="1" applyFont="1" applyFill="1" applyBorder="1" applyAlignment="1">
      <alignment horizontal="center" vertical="center" wrapText="1"/>
    </xf>
    <xf numFmtId="9" fontId="3" fillId="3" borderId="21" xfId="0" applyNumberFormat="1" applyFont="1" applyFill="1" applyBorder="1" applyAlignment="1">
      <alignment horizontal="center" vertical="center" wrapText="1"/>
    </xf>
    <xf numFmtId="9" fontId="3" fillId="3" borderId="40" xfId="0" applyNumberFormat="1" applyFont="1" applyFill="1" applyBorder="1" applyAlignment="1">
      <alignment horizontal="center" vertical="center" wrapText="1"/>
    </xf>
    <xf numFmtId="9" fontId="3" fillId="3" borderId="29" xfId="0" applyNumberFormat="1" applyFont="1" applyFill="1" applyBorder="1" applyAlignment="1">
      <alignment horizontal="center" vertical="center" wrapText="1"/>
    </xf>
    <xf numFmtId="0" fontId="3" fillId="3" borderId="8"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30" xfId="0" applyFont="1" applyFill="1" applyBorder="1" applyAlignment="1">
      <alignment horizontal="center" vertical="center"/>
    </xf>
    <xf numFmtId="14" fontId="3" fillId="3" borderId="20" xfId="0" applyNumberFormat="1" applyFont="1" applyFill="1" applyBorder="1" applyAlignment="1">
      <alignment horizontal="center" vertical="center" wrapText="1"/>
    </xf>
    <xf numFmtId="14" fontId="3" fillId="3" borderId="61" xfId="0" applyNumberFormat="1" applyFont="1" applyFill="1" applyBorder="1" applyAlignment="1">
      <alignment horizontal="center" vertical="center" wrapText="1"/>
    </xf>
    <xf numFmtId="14" fontId="3" fillId="3" borderId="28" xfId="0" applyNumberFormat="1" applyFont="1" applyFill="1" applyBorder="1" applyAlignment="1">
      <alignment horizontal="center" vertical="center" wrapText="1"/>
    </xf>
    <xf numFmtId="0" fontId="3" fillId="3" borderId="6"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32" xfId="0" applyFont="1" applyFill="1" applyBorder="1" applyAlignment="1">
      <alignment horizontal="left" vertical="center" wrapText="1"/>
    </xf>
    <xf numFmtId="14" fontId="3" fillId="3" borderId="21" xfId="0" applyNumberFormat="1" applyFont="1" applyFill="1" applyBorder="1" applyAlignment="1">
      <alignment horizontal="center" vertical="center" wrapText="1"/>
    </xf>
    <xf numFmtId="14" fontId="3" fillId="3" borderId="40" xfId="0" applyNumberFormat="1" applyFont="1" applyFill="1" applyBorder="1" applyAlignment="1">
      <alignment horizontal="center" vertical="center" wrapText="1"/>
    </xf>
    <xf numFmtId="14" fontId="3" fillId="3" borderId="29" xfId="0" applyNumberFormat="1" applyFont="1" applyFill="1" applyBorder="1" applyAlignment="1">
      <alignment horizontal="center" vertical="center" wrapText="1"/>
    </xf>
    <xf numFmtId="14" fontId="3" fillId="3" borderId="24" xfId="0" applyNumberFormat="1" applyFont="1" applyFill="1" applyBorder="1" applyAlignment="1">
      <alignment horizontal="center" vertical="center" wrapText="1"/>
    </xf>
    <xf numFmtId="14" fontId="3" fillId="3" borderId="33" xfId="0" applyNumberFormat="1" applyFont="1" applyFill="1" applyBorder="1" applyAlignment="1">
      <alignment horizontal="center" vertical="center" wrapText="1"/>
    </xf>
    <xf numFmtId="9" fontId="3" fillId="3" borderId="14" xfId="2" applyFont="1" applyFill="1" applyBorder="1" applyAlignment="1">
      <alignment horizontal="center" vertical="center"/>
    </xf>
    <xf numFmtId="9" fontId="3" fillId="3" borderId="2" xfId="2" applyFont="1" applyFill="1" applyBorder="1" applyAlignment="1">
      <alignment horizontal="center" vertical="center"/>
    </xf>
    <xf numFmtId="9" fontId="3" fillId="3" borderId="10" xfId="2" applyFont="1" applyFill="1" applyBorder="1" applyAlignment="1">
      <alignment horizontal="center" vertical="center"/>
    </xf>
    <xf numFmtId="9" fontId="3" fillId="3" borderId="14" xfId="0" applyNumberFormat="1" applyFont="1" applyFill="1" applyBorder="1" applyAlignment="1">
      <alignment horizontal="center" vertical="center" wrapText="1"/>
    </xf>
    <xf numFmtId="0" fontId="3" fillId="3" borderId="14" xfId="0" applyFont="1" applyFill="1" applyBorder="1" applyAlignment="1">
      <alignment horizontal="center" vertical="center" wrapText="1"/>
    </xf>
    <xf numFmtId="14" fontId="3" fillId="3" borderId="64" xfId="0" applyNumberFormat="1" applyFont="1" applyFill="1" applyBorder="1" applyAlignment="1">
      <alignment horizontal="center" vertical="center" wrapText="1"/>
    </xf>
    <xf numFmtId="9" fontId="3" fillId="3" borderId="34" xfId="2" applyFont="1" applyFill="1" applyBorder="1" applyAlignment="1">
      <alignment horizontal="center" vertical="center" wrapText="1"/>
    </xf>
    <xf numFmtId="9" fontId="3" fillId="3" borderId="22" xfId="2" applyFont="1" applyFill="1" applyBorder="1" applyAlignment="1">
      <alignment horizontal="center" vertical="center" wrapText="1"/>
    </xf>
    <xf numFmtId="9" fontId="3" fillId="3" borderId="30" xfId="2" applyFont="1" applyFill="1" applyBorder="1" applyAlignment="1">
      <alignment horizontal="center" vertical="center" wrapText="1"/>
    </xf>
    <xf numFmtId="9" fontId="3" fillId="3" borderId="13" xfId="2" applyFont="1" applyFill="1" applyBorder="1" applyAlignment="1">
      <alignment horizontal="center" vertical="center"/>
    </xf>
    <xf numFmtId="0" fontId="5" fillId="3" borderId="42"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3" borderId="4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61" xfId="0" applyFont="1" applyFill="1" applyBorder="1" applyAlignment="1">
      <alignment horizontal="center" vertical="center" wrapText="1"/>
    </xf>
    <xf numFmtId="0" fontId="3" fillId="3" borderId="28" xfId="0" applyFont="1" applyFill="1" applyBorder="1" applyAlignment="1">
      <alignment horizontal="center" vertical="center" wrapText="1"/>
    </xf>
    <xf numFmtId="14" fontId="3" fillId="3" borderId="37"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2"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3" xfId="0" applyFont="1" applyFill="1" applyBorder="1" applyAlignment="1">
      <alignment horizontal="center" vertical="center"/>
    </xf>
    <xf numFmtId="9" fontId="3" fillId="3" borderId="35" xfId="0" applyNumberFormat="1" applyFont="1" applyFill="1" applyBorder="1" applyAlignment="1">
      <alignment horizontal="center" vertical="center" wrapText="1"/>
    </xf>
    <xf numFmtId="0" fontId="3" fillId="3" borderId="38" xfId="0" applyFont="1" applyFill="1" applyBorder="1" applyAlignment="1">
      <alignment horizontal="center" vertical="center" wrapText="1"/>
    </xf>
    <xf numFmtId="9" fontId="3" fillId="3" borderId="36" xfId="0" applyNumberFormat="1" applyFont="1" applyFill="1" applyBorder="1" applyAlignment="1">
      <alignment horizontal="center" vertical="center" wrapText="1"/>
    </xf>
    <xf numFmtId="9" fontId="3" fillId="3" borderId="37" xfId="0" applyNumberFormat="1" applyFont="1" applyFill="1" applyBorder="1" applyAlignment="1">
      <alignment horizontal="center" vertical="center" wrapText="1"/>
    </xf>
    <xf numFmtId="0" fontId="3" fillId="3" borderId="42"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5" fillId="3" borderId="16" xfId="0" applyFont="1" applyFill="1" applyBorder="1" applyAlignment="1">
      <alignment horizontal="right" vertical="center"/>
    </xf>
    <xf numFmtId="0" fontId="5" fillId="3" borderId="11" xfId="0" applyFont="1" applyFill="1" applyBorder="1" applyAlignment="1">
      <alignment horizontal="right" vertical="center"/>
    </xf>
    <xf numFmtId="0" fontId="5" fillId="3" borderId="12" xfId="0" applyFont="1" applyFill="1" applyBorder="1" applyAlignment="1">
      <alignment horizontal="right" vertical="center"/>
    </xf>
    <xf numFmtId="0" fontId="5" fillId="4" borderId="13" xfId="0" applyFont="1" applyFill="1" applyBorder="1" applyAlignment="1">
      <alignment horizontal="center" vertical="center"/>
    </xf>
    <xf numFmtId="14" fontId="3" fillId="3" borderId="14" xfId="0" applyNumberFormat="1" applyFont="1" applyFill="1" applyBorder="1" applyAlignment="1">
      <alignment horizontal="center" vertical="center" wrapText="1"/>
    </xf>
    <xf numFmtId="0" fontId="3" fillId="3" borderId="14" xfId="0" applyFont="1" applyFill="1" applyBorder="1" applyAlignment="1">
      <alignment horizontal="left" vertical="center" wrapText="1"/>
    </xf>
    <xf numFmtId="0" fontId="3" fillId="3" borderId="2" xfId="0" applyFont="1" applyFill="1" applyBorder="1" applyAlignment="1">
      <alignment horizontal="center"/>
    </xf>
    <xf numFmtId="0" fontId="3" fillId="3" borderId="13" xfId="0" applyFont="1" applyFill="1" applyBorder="1" applyAlignment="1">
      <alignment horizontal="center"/>
    </xf>
    <xf numFmtId="0" fontId="5" fillId="3" borderId="10"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58" xfId="0" applyFont="1" applyFill="1" applyBorder="1" applyAlignment="1">
      <alignment horizontal="center" vertical="center" wrapText="1"/>
    </xf>
    <xf numFmtId="14" fontId="3" fillId="4" borderId="35" xfId="0" applyNumberFormat="1" applyFont="1" applyFill="1" applyBorder="1" applyAlignment="1">
      <alignment horizontal="center" vertical="center" wrapText="1"/>
    </xf>
    <xf numFmtId="0" fontId="3" fillId="4" borderId="38"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36" xfId="0" applyFont="1" applyFill="1" applyBorder="1" applyAlignment="1">
      <alignment horizontal="center" vertical="center" wrapText="1"/>
    </xf>
    <xf numFmtId="14" fontId="3" fillId="4" borderId="37" xfId="0" applyNumberFormat="1" applyFont="1" applyFill="1" applyBorder="1" applyAlignment="1">
      <alignment horizontal="center" vertical="center" wrapText="1"/>
    </xf>
    <xf numFmtId="0" fontId="3" fillId="4" borderId="40" xfId="0" applyFont="1" applyFill="1" applyBorder="1" applyAlignment="1">
      <alignment horizontal="center" vertical="center" wrapText="1"/>
    </xf>
    <xf numFmtId="9" fontId="5" fillId="4" borderId="42" xfId="0" applyNumberFormat="1" applyFont="1" applyFill="1" applyBorder="1" applyAlignment="1">
      <alignment horizontal="center" vertical="center"/>
    </xf>
    <xf numFmtId="9" fontId="5" fillId="4" borderId="44" xfId="0" applyNumberFormat="1" applyFont="1" applyFill="1" applyBorder="1" applyAlignment="1">
      <alignment horizontal="center" vertical="center"/>
    </xf>
    <xf numFmtId="0" fontId="5" fillId="4" borderId="28" xfId="0" applyFont="1" applyFill="1" applyBorder="1" applyAlignment="1">
      <alignment horizontal="center" vertical="center"/>
    </xf>
    <xf numFmtId="0" fontId="5" fillId="4" borderId="29" xfId="0" applyFont="1" applyFill="1" applyBorder="1" applyAlignment="1">
      <alignment horizontal="center" vertical="center"/>
    </xf>
    <xf numFmtId="9" fontId="15" fillId="4" borderId="39" xfId="0" applyNumberFormat="1" applyFont="1" applyFill="1" applyBorder="1" applyAlignment="1">
      <alignment horizontal="center" vertical="center" wrapText="1"/>
    </xf>
    <xf numFmtId="0" fontId="15" fillId="4" borderId="39"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4" borderId="8"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4" borderId="64" xfId="0" applyFont="1" applyFill="1" applyBorder="1" applyAlignment="1">
      <alignment horizontal="center" vertical="center" wrapText="1"/>
    </xf>
    <xf numFmtId="0" fontId="3" fillId="4" borderId="28" xfId="0" applyFont="1" applyFill="1" applyBorder="1" applyAlignment="1">
      <alignment horizontal="center" vertical="center" wrapText="1"/>
    </xf>
    <xf numFmtId="9" fontId="3" fillId="4" borderId="64" xfId="2" applyFont="1" applyFill="1" applyBorder="1" applyAlignment="1">
      <alignment horizontal="center" vertical="center" wrapText="1"/>
    </xf>
    <xf numFmtId="9" fontId="3" fillId="4" borderId="61" xfId="2" applyFont="1" applyFill="1" applyBorder="1" applyAlignment="1">
      <alignment horizontal="center" vertical="center" wrapText="1"/>
    </xf>
    <xf numFmtId="9" fontId="3" fillId="4" borderId="28" xfId="2" applyFont="1" applyFill="1" applyBorder="1" applyAlignment="1">
      <alignment horizontal="center" vertical="center" wrapText="1"/>
    </xf>
    <xf numFmtId="9" fontId="3" fillId="4" borderId="57" xfId="2" applyFont="1" applyFill="1" applyBorder="1" applyAlignment="1">
      <alignment horizontal="center" vertical="center"/>
    </xf>
    <xf numFmtId="9" fontId="3" fillId="4" borderId="23" xfId="2" applyFont="1" applyFill="1" applyBorder="1" applyAlignment="1">
      <alignment horizontal="center" vertical="center"/>
    </xf>
    <xf numFmtId="9" fontId="3" fillId="4" borderId="36" xfId="2" applyFont="1" applyFill="1" applyBorder="1" applyAlignment="1">
      <alignment horizontal="center" vertical="center"/>
    </xf>
    <xf numFmtId="0" fontId="3" fillId="4" borderId="39" xfId="0" applyFont="1" applyFill="1" applyBorder="1" applyAlignment="1">
      <alignment horizontal="center" vertical="center" wrapText="1"/>
    </xf>
    <xf numFmtId="9" fontId="3" fillId="4" borderId="36" xfId="2" applyNumberFormat="1" applyFont="1" applyFill="1" applyBorder="1" applyAlignment="1">
      <alignment horizontal="center" vertical="center" wrapText="1"/>
    </xf>
    <xf numFmtId="9" fontId="3" fillId="4" borderId="39" xfId="2" applyNumberFormat="1" applyFont="1" applyFill="1" applyBorder="1" applyAlignment="1">
      <alignment horizontal="center" vertical="center" wrapText="1"/>
    </xf>
    <xf numFmtId="9" fontId="3" fillId="4" borderId="26" xfId="2" applyNumberFormat="1" applyFont="1" applyFill="1" applyBorder="1" applyAlignment="1">
      <alignment horizontal="center" vertical="center" wrapText="1"/>
    </xf>
    <xf numFmtId="9" fontId="3" fillId="4" borderId="60" xfId="0" applyNumberFormat="1" applyFont="1" applyFill="1" applyBorder="1" applyAlignment="1">
      <alignment horizontal="center" vertical="center" wrapText="1"/>
    </xf>
    <xf numFmtId="0" fontId="3" fillId="4" borderId="56"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3" fillId="4" borderId="15" xfId="0" applyFont="1" applyFill="1" applyBorder="1" applyAlignment="1">
      <alignment horizontal="center" vertical="center" wrapText="1"/>
    </xf>
    <xf numFmtId="14" fontId="3" fillId="4" borderId="38" xfId="0" applyNumberFormat="1" applyFont="1" applyFill="1" applyBorder="1" applyAlignment="1">
      <alignment horizontal="center" vertical="center" wrapText="1"/>
    </xf>
    <xf numFmtId="0" fontId="7" fillId="4" borderId="39" xfId="0" applyFont="1" applyFill="1" applyBorder="1" applyAlignment="1">
      <alignment horizontal="center" vertical="center" wrapText="1"/>
    </xf>
    <xf numFmtId="9" fontId="3" fillId="4" borderId="66" xfId="0" applyNumberFormat="1" applyFont="1" applyFill="1" applyBorder="1" applyAlignment="1">
      <alignment horizontal="center" vertical="center" wrapText="1"/>
    </xf>
    <xf numFmtId="9" fontId="3" fillId="4" borderId="37"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14" fontId="3" fillId="4" borderId="40" xfId="0" applyNumberFormat="1" applyFont="1" applyFill="1" applyBorder="1" applyAlignment="1">
      <alignment horizontal="center" vertical="center" wrapText="1"/>
    </xf>
    <xf numFmtId="0" fontId="5" fillId="4" borderId="59" xfId="0" applyFont="1" applyFill="1" applyBorder="1" applyAlignment="1">
      <alignment horizontal="center" vertical="center" wrapText="1"/>
    </xf>
    <xf numFmtId="0" fontId="5" fillId="4" borderId="53"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65" xfId="0" applyFont="1" applyFill="1" applyBorder="1" applyAlignment="1">
      <alignment horizontal="center" vertical="center" wrapText="1"/>
    </xf>
    <xf numFmtId="0" fontId="16" fillId="4" borderId="39" xfId="0" applyFont="1" applyFill="1" applyBorder="1" applyAlignment="1">
      <alignment horizontal="center" vertical="center" wrapText="1"/>
    </xf>
    <xf numFmtId="166" fontId="3" fillId="4" borderId="6" xfId="0" applyNumberFormat="1" applyFont="1" applyFill="1" applyBorder="1" applyAlignment="1">
      <alignment horizontal="center" vertical="center"/>
    </xf>
    <xf numFmtId="0" fontId="3" fillId="4" borderId="32" xfId="0" applyFont="1" applyFill="1" applyBorder="1" applyAlignment="1">
      <alignment horizontal="center" vertical="center"/>
    </xf>
    <xf numFmtId="9" fontId="3" fillId="4" borderId="39" xfId="2" applyFont="1" applyFill="1" applyBorder="1" applyAlignment="1">
      <alignment horizontal="center" vertical="center"/>
    </xf>
    <xf numFmtId="0" fontId="15" fillId="4" borderId="57" xfId="0" applyFont="1" applyFill="1" applyBorder="1" applyAlignment="1">
      <alignment horizontal="center" vertical="center" wrapText="1"/>
    </xf>
    <xf numFmtId="9" fontId="15" fillId="4" borderId="57" xfId="0" applyNumberFormat="1" applyFont="1" applyFill="1" applyBorder="1" applyAlignment="1">
      <alignment horizontal="center" vertical="center" wrapText="1"/>
    </xf>
    <xf numFmtId="9" fontId="3" fillId="4" borderId="46" xfId="0" applyNumberFormat="1" applyFont="1" applyFill="1" applyBorder="1" applyAlignment="1">
      <alignment horizontal="center" vertical="center" wrapText="1"/>
    </xf>
    <xf numFmtId="9" fontId="3" fillId="4" borderId="24" xfId="0" applyNumberFormat="1" applyFont="1" applyFill="1" applyBorder="1" applyAlignment="1">
      <alignment horizontal="center" vertical="center" wrapText="1"/>
    </xf>
    <xf numFmtId="0" fontId="7" fillId="4" borderId="57" xfId="0" applyFont="1" applyFill="1" applyBorder="1" applyAlignment="1">
      <alignment horizontal="left" vertical="center" wrapText="1"/>
    </xf>
    <xf numFmtId="0" fontId="7" fillId="4" borderId="36" xfId="0" applyFont="1" applyFill="1" applyBorder="1" applyAlignment="1">
      <alignment horizontal="left" vertical="center" wrapText="1"/>
    </xf>
    <xf numFmtId="166" fontId="3" fillId="4" borderId="5" xfId="2" applyNumberFormat="1" applyFont="1" applyFill="1" applyBorder="1" applyAlignment="1">
      <alignment horizontal="center" vertical="center" wrapText="1"/>
    </xf>
    <xf numFmtId="166" fontId="3" fillId="4" borderId="31" xfId="2" applyNumberFormat="1" applyFont="1" applyFill="1" applyBorder="1" applyAlignment="1">
      <alignment horizontal="center" vertical="center" wrapText="1"/>
    </xf>
    <xf numFmtId="0" fontId="3" fillId="4" borderId="47" xfId="0" applyFont="1" applyFill="1" applyBorder="1" applyAlignment="1">
      <alignment horizontal="center" vertical="center" wrapText="1"/>
    </xf>
    <xf numFmtId="0" fontId="3" fillId="4" borderId="57" xfId="0" applyFont="1" applyFill="1" applyBorder="1" applyAlignment="1">
      <alignment horizontal="left" vertical="center" wrapText="1"/>
    </xf>
    <xf numFmtId="0" fontId="3" fillId="4" borderId="36" xfId="0" applyFont="1" applyFill="1" applyBorder="1" applyAlignment="1">
      <alignment horizontal="left" vertical="center" wrapText="1"/>
    </xf>
    <xf numFmtId="9" fontId="3" fillId="4" borderId="10" xfId="0" applyNumberFormat="1" applyFont="1" applyFill="1" applyBorder="1" applyAlignment="1">
      <alignment horizontal="center" vertical="center" wrapText="1"/>
    </xf>
    <xf numFmtId="9" fontId="3" fillId="4" borderId="13" xfId="0" applyNumberFormat="1" applyFont="1" applyFill="1" applyBorder="1" applyAlignment="1">
      <alignment horizontal="center" vertical="center" wrapText="1"/>
    </xf>
    <xf numFmtId="0" fontId="15" fillId="4" borderId="36" xfId="0" applyFont="1" applyFill="1" applyBorder="1" applyAlignment="1">
      <alignment horizontal="center" vertical="center" wrapText="1"/>
    </xf>
    <xf numFmtId="9" fontId="15" fillId="4" borderId="36" xfId="0" applyNumberFormat="1" applyFont="1" applyFill="1" applyBorder="1" applyAlignment="1">
      <alignment horizontal="center" vertical="center" wrapText="1"/>
    </xf>
    <xf numFmtId="9" fontId="3" fillId="4" borderId="2" xfId="2" applyFont="1" applyFill="1" applyBorder="1" applyAlignment="1">
      <alignment horizontal="center"/>
    </xf>
    <xf numFmtId="9" fontId="3" fillId="4" borderId="13" xfId="2" applyFont="1" applyFill="1" applyBorder="1" applyAlignment="1">
      <alignment horizontal="center"/>
    </xf>
    <xf numFmtId="3" fontId="5" fillId="4" borderId="4" xfId="0" applyNumberFormat="1" applyFont="1" applyFill="1" applyBorder="1" applyAlignment="1">
      <alignment horizontal="center" vertical="center" wrapText="1"/>
    </xf>
    <xf numFmtId="3" fontId="5" fillId="4" borderId="2" xfId="0" applyNumberFormat="1" applyFont="1" applyFill="1" applyBorder="1" applyAlignment="1">
      <alignment horizontal="center" vertical="center" wrapText="1"/>
    </xf>
    <xf numFmtId="3" fontId="5" fillId="4" borderId="13" xfId="0" applyNumberFormat="1" applyFont="1" applyFill="1" applyBorder="1" applyAlignment="1">
      <alignment horizontal="center" vertical="center" wrapText="1"/>
    </xf>
    <xf numFmtId="14" fontId="3" fillId="4" borderId="39" xfId="0" applyNumberFormat="1" applyFont="1" applyFill="1" applyBorder="1" applyAlignment="1">
      <alignment horizontal="center" vertical="center" wrapText="1"/>
    </xf>
    <xf numFmtId="9" fontId="3" fillId="4" borderId="1" xfId="0" applyNumberFormat="1" applyFont="1" applyFill="1" applyBorder="1" applyAlignment="1">
      <alignment horizontal="center" vertical="center" wrapText="1"/>
    </xf>
    <xf numFmtId="9" fontId="3" fillId="4" borderId="16" xfId="0" applyNumberFormat="1" applyFont="1" applyFill="1" applyBorder="1" applyAlignment="1">
      <alignment horizontal="center" vertical="center" wrapText="1"/>
    </xf>
    <xf numFmtId="0" fontId="3" fillId="4" borderId="39"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3" fillId="4" borderId="14" xfId="0" applyFont="1" applyFill="1" applyBorder="1" applyAlignment="1">
      <alignment horizontal="center" vertical="center"/>
    </xf>
    <xf numFmtId="10" fontId="3" fillId="4" borderId="2" xfId="0" applyNumberFormat="1" applyFont="1" applyFill="1" applyBorder="1" applyAlignment="1">
      <alignment horizontal="center" vertical="center"/>
    </xf>
    <xf numFmtId="0" fontId="3" fillId="4" borderId="10" xfId="0" applyFont="1" applyFill="1" applyBorder="1" applyAlignment="1">
      <alignment horizontal="center" vertical="center"/>
    </xf>
    <xf numFmtId="9" fontId="3" fillId="4" borderId="36" xfId="0" applyNumberFormat="1" applyFont="1" applyFill="1" applyBorder="1" applyAlignment="1">
      <alignment horizontal="center" vertical="center" wrapText="1"/>
    </xf>
    <xf numFmtId="9" fontId="3" fillId="4" borderId="33" xfId="0" applyNumberFormat="1" applyFont="1" applyFill="1" applyBorder="1" applyAlignment="1">
      <alignment horizontal="center" vertical="center" wrapText="1"/>
    </xf>
    <xf numFmtId="0" fontId="3" fillId="4" borderId="34" xfId="0" applyFont="1" applyFill="1" applyBorder="1" applyAlignment="1">
      <alignment horizontal="center" vertical="center"/>
    </xf>
    <xf numFmtId="0" fontId="3" fillId="4" borderId="22" xfId="0" applyFont="1" applyFill="1" applyBorder="1" applyAlignment="1">
      <alignment horizontal="center" vertical="center"/>
    </xf>
    <xf numFmtId="0" fontId="3" fillId="4" borderId="30" xfId="0" applyFont="1" applyFill="1" applyBorder="1" applyAlignment="1">
      <alignment horizontal="center" vertical="center"/>
    </xf>
    <xf numFmtId="14" fontId="3" fillId="4" borderId="25" xfId="0" applyNumberFormat="1" applyFont="1" applyFill="1" applyBorder="1" applyAlignment="1">
      <alignment horizontal="center" vertical="center" wrapText="1"/>
    </xf>
    <xf numFmtId="14" fontId="7" fillId="4" borderId="57" xfId="0" applyNumberFormat="1" applyFont="1" applyFill="1" applyBorder="1" applyAlignment="1">
      <alignment horizontal="left" vertical="center" wrapText="1"/>
    </xf>
    <xf numFmtId="14" fontId="7" fillId="4" borderId="23" xfId="0" applyNumberFormat="1" applyFont="1" applyFill="1" applyBorder="1" applyAlignment="1">
      <alignment horizontal="left" vertical="center" wrapText="1"/>
    </xf>
    <xf numFmtId="14" fontId="7" fillId="4" borderId="32" xfId="0" applyNumberFormat="1" applyFont="1" applyFill="1" applyBorder="1" applyAlignment="1">
      <alignment horizontal="left" vertical="center" wrapText="1"/>
    </xf>
    <xf numFmtId="14" fontId="3" fillId="4" borderId="29" xfId="0" applyNumberFormat="1" applyFont="1" applyFill="1" applyBorder="1" applyAlignment="1">
      <alignment horizontal="center" vertical="center" wrapText="1"/>
    </xf>
    <xf numFmtId="0" fontId="15" fillId="4" borderId="46" xfId="0" applyFont="1" applyFill="1" applyBorder="1" applyAlignment="1">
      <alignment horizontal="left" vertical="center" wrapText="1"/>
    </xf>
    <xf numFmtId="0" fontId="15" fillId="4" borderId="24" xfId="0" applyFont="1" applyFill="1" applyBorder="1" applyAlignment="1">
      <alignment horizontal="left" vertical="center" wrapText="1"/>
    </xf>
    <xf numFmtId="0" fontId="15" fillId="4" borderId="33" xfId="0" applyFont="1" applyFill="1" applyBorder="1" applyAlignment="1">
      <alignment horizontal="left" vertical="center" wrapText="1"/>
    </xf>
    <xf numFmtId="0" fontId="15" fillId="4" borderId="23" xfId="0" applyFont="1" applyFill="1" applyBorder="1" applyAlignment="1">
      <alignment horizontal="center" vertical="center" wrapText="1"/>
    </xf>
    <xf numFmtId="0" fontId="15" fillId="4" borderId="32" xfId="0" applyFont="1" applyFill="1" applyBorder="1" applyAlignment="1">
      <alignment horizontal="center" vertical="center" wrapText="1"/>
    </xf>
    <xf numFmtId="9" fontId="3" fillId="4" borderId="64" xfId="0" applyNumberFormat="1" applyFont="1" applyFill="1" applyBorder="1" applyAlignment="1">
      <alignment horizontal="center" vertical="center" wrapText="1"/>
    </xf>
    <xf numFmtId="0" fontId="5" fillId="4" borderId="43" xfId="0" applyFont="1" applyFill="1" applyBorder="1" applyAlignment="1">
      <alignment horizontal="right" vertical="center"/>
    </xf>
    <xf numFmtId="0" fontId="5" fillId="4" borderId="11" xfId="0" applyFont="1" applyFill="1" applyBorder="1" applyAlignment="1">
      <alignment horizontal="right" vertical="center"/>
    </xf>
    <xf numFmtId="0" fontId="5" fillId="4" borderId="12" xfId="0" applyFont="1" applyFill="1" applyBorder="1" applyAlignment="1">
      <alignment horizontal="right" vertical="center"/>
    </xf>
    <xf numFmtId="0" fontId="5" fillId="3" borderId="10" xfId="0" applyFont="1" applyFill="1" applyBorder="1" applyAlignment="1">
      <alignment horizontal="center" vertical="center"/>
    </xf>
    <xf numFmtId="10" fontId="3" fillId="4" borderId="9" xfId="1" applyNumberFormat="1" applyFont="1" applyFill="1" applyBorder="1" applyAlignment="1">
      <alignment horizontal="center" vertical="center" wrapText="1"/>
    </xf>
    <xf numFmtId="10" fontId="3" fillId="4" borderId="1" xfId="1" applyNumberFormat="1" applyFont="1" applyFill="1" applyBorder="1" applyAlignment="1">
      <alignment horizontal="center" vertical="center" wrapText="1"/>
    </xf>
    <xf numFmtId="10" fontId="3" fillId="4" borderId="16" xfId="1" applyNumberFormat="1" applyFont="1" applyFill="1" applyBorder="1" applyAlignment="1">
      <alignment horizontal="center" vertical="center" wrapText="1"/>
    </xf>
    <xf numFmtId="10" fontId="3" fillId="4" borderId="10" xfId="0" applyNumberFormat="1" applyFont="1" applyFill="1" applyBorder="1" applyAlignment="1">
      <alignment horizontal="center" vertical="center"/>
    </xf>
    <xf numFmtId="10" fontId="3" fillId="4" borderId="13" xfId="0" applyNumberFormat="1" applyFont="1" applyFill="1" applyBorder="1" applyAlignment="1">
      <alignment horizontal="center" vertical="center"/>
    </xf>
    <xf numFmtId="166" fontId="3" fillId="3" borderId="14" xfId="0" applyNumberFormat="1" applyFont="1" applyFill="1" applyBorder="1" applyAlignment="1">
      <alignment horizontal="center" vertical="center"/>
    </xf>
    <xf numFmtId="0" fontId="3" fillId="3" borderId="14" xfId="0" applyFont="1" applyFill="1" applyBorder="1" applyAlignment="1">
      <alignment horizontal="center" vertical="center"/>
    </xf>
    <xf numFmtId="0" fontId="0" fillId="0" borderId="10" xfId="0" applyBorder="1"/>
    <xf numFmtId="0" fontId="0" fillId="0" borderId="13" xfId="0" applyBorder="1"/>
    <xf numFmtId="0" fontId="5" fillId="3" borderId="15" xfId="0" applyFont="1" applyFill="1" applyBorder="1" applyAlignment="1">
      <alignment horizontal="center" vertical="center" wrapText="1"/>
    </xf>
    <xf numFmtId="0" fontId="5" fillId="3" borderId="50" xfId="0" applyFont="1" applyFill="1" applyBorder="1" applyAlignment="1">
      <alignment horizontal="center" vertical="center" wrapText="1"/>
    </xf>
    <xf numFmtId="0" fontId="5" fillId="3" borderId="51" xfId="0" applyFont="1" applyFill="1" applyBorder="1" applyAlignment="1">
      <alignment horizontal="center" vertical="center" wrapText="1"/>
    </xf>
    <xf numFmtId="9" fontId="5" fillId="3" borderId="2" xfId="2" applyFont="1" applyFill="1" applyBorder="1" applyAlignment="1">
      <alignment horizontal="center" vertical="center" wrapText="1"/>
    </xf>
    <xf numFmtId="9" fontId="5" fillId="3" borderId="10" xfId="2" applyFont="1" applyFill="1" applyBorder="1" applyAlignment="1">
      <alignment horizontal="center" vertical="center" wrapText="1"/>
    </xf>
    <xf numFmtId="9" fontId="5" fillId="3" borderId="42" xfId="0" applyNumberFormat="1" applyFont="1" applyFill="1" applyBorder="1" applyAlignment="1">
      <alignment horizontal="center" vertical="center"/>
    </xf>
    <xf numFmtId="9" fontId="5" fillId="3" borderId="44" xfId="0" applyNumberFormat="1" applyFont="1" applyFill="1" applyBorder="1" applyAlignment="1">
      <alignment horizontal="center" vertical="center"/>
    </xf>
    <xf numFmtId="0" fontId="5" fillId="3" borderId="68" xfId="0" applyFont="1" applyFill="1" applyBorder="1" applyAlignment="1">
      <alignment horizontal="center" vertical="center" wrapText="1"/>
    </xf>
    <xf numFmtId="0" fontId="5" fillId="3" borderId="69" xfId="0" applyFont="1" applyFill="1" applyBorder="1" applyAlignment="1">
      <alignment horizontal="center" vertical="center" wrapText="1"/>
    </xf>
    <xf numFmtId="0" fontId="5" fillId="3" borderId="70"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0" fillId="3" borderId="14" xfId="0" applyFill="1" applyBorder="1"/>
    <xf numFmtId="166" fontId="3" fillId="3" borderId="14" xfId="2" applyNumberFormat="1" applyFont="1" applyFill="1" applyBorder="1" applyAlignment="1">
      <alignment horizontal="center" vertical="center"/>
    </xf>
    <xf numFmtId="0" fontId="3" fillId="3" borderId="15" xfId="0" applyFont="1" applyFill="1" applyBorder="1" applyAlignment="1">
      <alignment horizontal="center" vertical="center" wrapText="1"/>
    </xf>
    <xf numFmtId="0" fontId="0" fillId="0" borderId="13" xfId="0" applyBorder="1" applyAlignment="1">
      <alignment horizontal="center" vertical="center" wrapText="1"/>
    </xf>
    <xf numFmtId="0" fontId="7" fillId="3" borderId="14" xfId="0" applyFont="1" applyFill="1" applyBorder="1" applyAlignment="1">
      <alignment horizontal="left" vertical="center" wrapText="1"/>
    </xf>
    <xf numFmtId="166" fontId="3" fillId="3" borderId="14" xfId="2" applyNumberFormat="1" applyFont="1" applyFill="1" applyBorder="1" applyAlignment="1">
      <alignment horizontal="center" vertical="center" wrapText="1"/>
    </xf>
    <xf numFmtId="0" fontId="5" fillId="3" borderId="53" xfId="0" applyFont="1" applyFill="1" applyBorder="1" applyAlignment="1">
      <alignment horizontal="center" vertical="center" wrapText="1"/>
    </xf>
    <xf numFmtId="0" fontId="5" fillId="3" borderId="54" xfId="0" applyFont="1" applyFill="1" applyBorder="1" applyAlignment="1">
      <alignment horizontal="center" vertical="center" wrapText="1"/>
    </xf>
    <xf numFmtId="0" fontId="5" fillId="3" borderId="65" xfId="0" applyFont="1" applyFill="1" applyBorder="1" applyAlignment="1">
      <alignment horizontal="center" vertical="center" wrapText="1"/>
    </xf>
    <xf numFmtId="0" fontId="7" fillId="3" borderId="14" xfId="0" applyFont="1" applyFill="1" applyBorder="1" applyAlignment="1">
      <alignment horizontal="center" vertical="center"/>
    </xf>
    <xf numFmtId="0" fontId="5" fillId="3" borderId="59" xfId="0" applyFont="1" applyFill="1" applyBorder="1" applyAlignment="1">
      <alignment horizontal="center" vertical="center" wrapText="1"/>
    </xf>
    <xf numFmtId="0" fontId="3" fillId="3" borderId="52" xfId="0" applyFont="1" applyFill="1" applyBorder="1" applyAlignment="1">
      <alignment horizontal="center" vertical="center" wrapText="1"/>
    </xf>
    <xf numFmtId="0" fontId="3" fillId="3" borderId="55" xfId="0" applyFont="1" applyFill="1" applyBorder="1" applyAlignment="1">
      <alignment horizontal="center" vertical="center" wrapText="1"/>
    </xf>
    <xf numFmtId="0" fontId="3" fillId="3" borderId="58" xfId="0" applyFont="1" applyFill="1" applyBorder="1" applyAlignment="1">
      <alignment horizontal="center" vertical="center" wrapText="1"/>
    </xf>
    <xf numFmtId="9" fontId="3" fillId="3" borderId="14" xfId="2" applyNumberFormat="1" applyFont="1" applyFill="1" applyBorder="1" applyAlignment="1">
      <alignment horizontal="center" vertical="center"/>
    </xf>
    <xf numFmtId="9" fontId="7" fillId="3" borderId="14" xfId="0" applyNumberFormat="1" applyFont="1" applyFill="1" applyBorder="1" applyAlignment="1">
      <alignment horizontal="center" vertical="center" wrapText="1"/>
    </xf>
    <xf numFmtId="9" fontId="3" fillId="3" borderId="14" xfId="0" applyNumberFormat="1" applyFont="1" applyFill="1" applyBorder="1" applyAlignment="1">
      <alignment horizontal="center" vertical="center"/>
    </xf>
    <xf numFmtId="0" fontId="5" fillId="3" borderId="43" xfId="0" applyFont="1" applyFill="1" applyBorder="1" applyAlignment="1">
      <alignment horizontal="right" vertical="center"/>
    </xf>
    <xf numFmtId="9" fontId="3" fillId="4" borderId="61" xfId="0" applyNumberFormat="1" applyFont="1" applyFill="1" applyBorder="1" applyAlignment="1">
      <alignment horizontal="center" vertical="center" wrapText="1"/>
    </xf>
    <xf numFmtId="9" fontId="3" fillId="4" borderId="35" xfId="0" applyNumberFormat="1" applyFont="1" applyFill="1" applyBorder="1" applyAlignment="1">
      <alignment horizontal="center" vertical="center" wrapText="1"/>
    </xf>
    <xf numFmtId="0" fontId="5" fillId="4" borderId="14" xfId="0" applyFont="1" applyFill="1" applyBorder="1" applyAlignment="1">
      <alignment horizontal="center" vertical="center"/>
    </xf>
    <xf numFmtId="9" fontId="5" fillId="4" borderId="14" xfId="2" applyFont="1" applyFill="1" applyBorder="1" applyAlignment="1">
      <alignment horizontal="center" vertical="center" wrapText="1"/>
    </xf>
    <xf numFmtId="0" fontId="3" fillId="4" borderId="6" xfId="0" applyFont="1" applyFill="1" applyBorder="1" applyAlignment="1">
      <alignment horizontal="left" vertical="center" wrapText="1"/>
    </xf>
    <xf numFmtId="0" fontId="3" fillId="4" borderId="37" xfId="0" applyFont="1" applyFill="1" applyBorder="1" applyAlignment="1">
      <alignment horizontal="center" vertical="center" wrapText="1"/>
    </xf>
    <xf numFmtId="166" fontId="3" fillId="4" borderId="14" xfId="0" applyNumberFormat="1" applyFont="1" applyFill="1" applyBorder="1" applyAlignment="1">
      <alignment horizontal="center" vertical="center"/>
    </xf>
    <xf numFmtId="0" fontId="3" fillId="4" borderId="67"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2" xfId="0" applyFont="1" applyFill="1" applyBorder="1" applyAlignment="1">
      <alignment horizontal="left" vertical="center" wrapText="1"/>
    </xf>
    <xf numFmtId="0" fontId="3" fillId="4" borderId="29" xfId="0" applyFont="1" applyFill="1" applyBorder="1" applyAlignment="1">
      <alignment horizontal="center" vertical="center" wrapText="1"/>
    </xf>
    <xf numFmtId="166" fontId="3" fillId="4" borderId="14" xfId="2" applyNumberFormat="1" applyFont="1" applyFill="1" applyBorder="1" applyAlignment="1">
      <alignment horizontal="center" vertical="center" wrapText="1"/>
    </xf>
    <xf numFmtId="9" fontId="3" fillId="4" borderId="14" xfId="2" applyNumberFormat="1" applyFont="1" applyFill="1" applyBorder="1" applyAlignment="1">
      <alignment horizontal="center" vertical="center" wrapText="1"/>
    </xf>
    <xf numFmtId="0" fontId="3" fillId="4" borderId="8" xfId="0" applyFont="1" applyFill="1" applyBorder="1" applyAlignment="1">
      <alignment horizontal="center" vertical="center"/>
    </xf>
    <xf numFmtId="10" fontId="3" fillId="4" borderId="14" xfId="2" applyNumberFormat="1" applyFont="1" applyFill="1" applyBorder="1" applyAlignment="1">
      <alignment horizontal="center" vertical="center" wrapText="1"/>
    </xf>
    <xf numFmtId="0" fontId="3" fillId="4" borderId="15" xfId="0" applyFont="1" applyFill="1" applyBorder="1" applyAlignment="1">
      <alignment horizontal="center" vertical="center"/>
    </xf>
    <xf numFmtId="166" fontId="7" fillId="4" borderId="14" xfId="2" applyNumberFormat="1" applyFont="1" applyFill="1" applyBorder="1" applyAlignment="1">
      <alignment horizontal="center" vertical="center"/>
    </xf>
    <xf numFmtId="0" fontId="3" fillId="0" borderId="3" xfId="0" applyFont="1" applyBorder="1" applyAlignment="1">
      <alignment horizontal="center" vertical="center" wrapText="1"/>
    </xf>
    <xf numFmtId="0" fontId="3" fillId="0" borderId="3" xfId="0" applyFont="1" applyBorder="1" applyAlignment="1">
      <alignment horizontal="right" vertical="center" wrapText="1"/>
    </xf>
    <xf numFmtId="0" fontId="3" fillId="0" borderId="0" xfId="0" applyFont="1" applyAlignment="1">
      <alignment horizontal="left" vertical="center" wrapText="1"/>
    </xf>
    <xf numFmtId="0" fontId="5" fillId="4" borderId="63" xfId="0" applyFont="1" applyFill="1" applyBorder="1" applyAlignment="1">
      <alignment horizontal="center" vertical="center" wrapText="1"/>
    </xf>
    <xf numFmtId="0" fontId="3" fillId="0" borderId="3" xfId="0" applyFont="1" applyBorder="1" applyAlignment="1">
      <alignment horizontal="left" vertical="center" wrapText="1"/>
    </xf>
    <xf numFmtId="0" fontId="5" fillId="3" borderId="0"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3" fillId="3" borderId="2" xfId="0" applyFont="1" applyFill="1" applyBorder="1" applyAlignment="1">
      <alignment horizontal="left" vertical="center" wrapText="1"/>
    </xf>
    <xf numFmtId="0" fontId="3" fillId="3" borderId="34" xfId="0" applyFont="1" applyFill="1" applyBorder="1" applyAlignment="1">
      <alignment horizontal="left" vertical="center" wrapText="1"/>
    </xf>
    <xf numFmtId="170" fontId="3" fillId="3" borderId="2" xfId="0" applyNumberFormat="1" applyFont="1" applyFill="1" applyBorder="1" applyAlignment="1">
      <alignment horizontal="center" vertical="center" wrapText="1"/>
    </xf>
    <xf numFmtId="170" fontId="3" fillId="3" borderId="34" xfId="0" applyNumberFormat="1" applyFont="1" applyFill="1" applyBorder="1" applyAlignment="1">
      <alignment horizontal="center" vertical="center" wrapText="1"/>
    </xf>
    <xf numFmtId="0" fontId="5" fillId="3" borderId="58" xfId="0" applyFont="1" applyFill="1" applyBorder="1" applyAlignment="1">
      <alignment horizontal="center" vertical="center" wrapText="1"/>
    </xf>
    <xf numFmtId="0" fontId="5" fillId="3" borderId="72" xfId="0" applyFont="1" applyFill="1" applyBorder="1" applyAlignment="1">
      <alignment horizontal="center" vertical="center" wrapText="1"/>
    </xf>
    <xf numFmtId="0" fontId="3" fillId="0" borderId="30" xfId="0" applyFont="1" applyBorder="1"/>
    <xf numFmtId="0" fontId="5" fillId="3" borderId="42" xfId="0" applyFont="1" applyFill="1" applyBorder="1" applyAlignment="1">
      <alignment horizontal="right" vertical="center"/>
    </xf>
    <xf numFmtId="0" fontId="5" fillId="3" borderId="44" xfId="0" applyFont="1" applyFill="1" applyBorder="1" applyAlignment="1">
      <alignment horizontal="right" vertical="center"/>
    </xf>
    <xf numFmtId="9" fontId="5" fillId="3" borderId="42" xfId="0" applyNumberFormat="1" applyFont="1" applyFill="1" applyBorder="1" applyAlignment="1">
      <alignment horizontal="center" vertical="center" wrapText="1"/>
    </xf>
    <xf numFmtId="0" fontId="3" fillId="0" borderId="10" xfId="0" applyFont="1" applyBorder="1"/>
    <xf numFmtId="0" fontId="3" fillId="0" borderId="13" xfId="0" applyFont="1" applyBorder="1"/>
    <xf numFmtId="49" fontId="3" fillId="3" borderId="14" xfId="0" applyNumberFormat="1" applyFont="1" applyFill="1" applyBorder="1" applyAlignment="1">
      <alignment horizontal="left" vertical="center" wrapText="1"/>
    </xf>
    <xf numFmtId="0" fontId="5" fillId="3" borderId="42" xfId="0" applyFont="1" applyFill="1" applyBorder="1" applyAlignment="1">
      <alignment horizontal="center"/>
    </xf>
    <xf numFmtId="0" fontId="3" fillId="0" borderId="43" xfId="0" applyFont="1" applyBorder="1"/>
    <xf numFmtId="0" fontId="3" fillId="0" borderId="44" xfId="0" applyFont="1" applyBorder="1"/>
    <xf numFmtId="0" fontId="3" fillId="0" borderId="4" xfId="0" applyFont="1" applyBorder="1"/>
    <xf numFmtId="0" fontId="3" fillId="0" borderId="16" xfId="0" applyFont="1" applyBorder="1"/>
    <xf numFmtId="0" fontId="3" fillId="0" borderId="12" xfId="0" applyFont="1" applyBorder="1"/>
    <xf numFmtId="0" fontId="3" fillId="3" borderId="44" xfId="0" applyFont="1" applyFill="1" applyBorder="1" applyAlignment="1">
      <alignment horizontal="center" vertical="center" wrapText="1"/>
    </xf>
    <xf numFmtId="0" fontId="5" fillId="4" borderId="14" xfId="0" applyFont="1" applyFill="1" applyBorder="1" applyAlignment="1">
      <alignment horizontal="right" vertical="center"/>
    </xf>
    <xf numFmtId="0" fontId="3" fillId="0" borderId="0" xfId="0" applyFont="1" applyBorder="1" applyAlignment="1">
      <alignment horizontal="center"/>
    </xf>
    <xf numFmtId="0" fontId="3" fillId="0" borderId="14" xfId="0" applyFont="1" applyBorder="1"/>
  </cellXfs>
  <cellStyles count="5">
    <cellStyle name="Millares" xfId="1" builtinId="3"/>
    <cellStyle name="Moneda" xfId="4" builtinId="4"/>
    <cellStyle name="Normal" xfId="0" builtinId="0"/>
    <cellStyle name="Normal 2" xfId="3"/>
    <cellStyle name="Porcentual"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google.com.co/url?sa=i&amp;rct=j&amp;q=&amp;esrc=s&amp;frm=1&amp;source=images&amp;cd=&amp;cad=rja&amp;docid=jlRbHfzWrHKE7M&amp;tbnid=wsa20QMO-qqMsM:&amp;ved=0CAUQjRw&amp;url=http://www.hospitalpsiquiatricocali.com/hdpuv1/index.php?start=35&amp;ei=ZF0fUuSIHon09gT--YGgAg&amp;bvm=bv.51495398,d.cWc&amp;psig=AFQjCNHyMsuTYEMBwLFfOMQZCs7AfdXs8Q&amp;ust=1377873629230677"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google.com.co/url?sa=i&amp;rct=j&amp;q=&amp;esrc=s&amp;frm=1&amp;source=images&amp;cd=&amp;cad=rja&amp;docid=jlRbHfzWrHKE7M&amp;tbnid=wsa20QMO-qqMsM:&amp;ved=0CAUQjRw&amp;url=http://www.hospitalpsiquiatricocali.com/hdpuv1/index.php?start=35&amp;ei=ZF0fUuSIHon09gT--YGgAg&amp;bvm=bv.51495398,d.cWc&amp;psig=AFQjCNHyMsuTYEMBwLFfOMQZCs7AfdXs8Q&amp;ust=137787362923067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666751</xdr:colOff>
      <xdr:row>0</xdr:row>
      <xdr:rowOff>0</xdr:rowOff>
    </xdr:from>
    <xdr:to>
      <xdr:col>1</xdr:col>
      <xdr:colOff>709085</xdr:colOff>
      <xdr:row>0</xdr:row>
      <xdr:rowOff>175948</xdr:rowOff>
    </xdr:to>
    <xdr:pic>
      <xdr:nvPicPr>
        <xdr:cNvPr id="2" name="Imagen 2" descr="http://www.hospitalpsiquiatricocali.com/hdpuv1/modules/mod_ppc_simple_spotlight/img/prosperidad.png">
          <a:hlinkClick xmlns:r="http://schemas.openxmlformats.org/officeDocument/2006/relationships" r:id="rId1"/>
        </xdr:cNvPr>
        <xdr:cNvPicPr/>
      </xdr:nvPicPr>
      <xdr:blipFill rotWithShape="1">
        <a:blip xmlns:r="http://schemas.openxmlformats.org/officeDocument/2006/relationships" r:embed="rId2" cstate="print">
          <a:extLst>
            <a:ext uri="{28A0092B-C50C-407E-A947-70E740481C1C}">
              <a14:useLocalDpi xmlns:a14="http://schemas.microsoft.com/office/drawing/2010/main" xmlns="" val="0"/>
            </a:ext>
          </a:extLst>
        </a:blip>
        <a:srcRect l="6739" t="32435" r="7392" b="25733"/>
        <a:stretch/>
      </xdr:blipFill>
      <xdr:spPr bwMode="auto">
        <a:xfrm>
          <a:off x="1476376" y="0"/>
          <a:ext cx="851959" cy="175948"/>
        </a:xfrm>
        <a:prstGeom prst="rect">
          <a:avLst/>
        </a:prstGeom>
        <a:noFill/>
        <a:ln>
          <a:noFill/>
        </a:ln>
        <a:extLst>
          <a:ext uri="{53640926-AAD7-44D8-BBD7-CCE9431645EC}">
            <a14:shadowObscured xmlns:a14="http://schemas.microsoft.com/office/drawing/2010/main" xmln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666751</xdr:colOff>
      <xdr:row>0</xdr:row>
      <xdr:rowOff>0</xdr:rowOff>
    </xdr:from>
    <xdr:to>
      <xdr:col>2</xdr:col>
      <xdr:colOff>709085</xdr:colOff>
      <xdr:row>0</xdr:row>
      <xdr:rowOff>175948</xdr:rowOff>
    </xdr:to>
    <xdr:pic>
      <xdr:nvPicPr>
        <xdr:cNvPr id="2" name="Imagen 2" descr="http://www.hospitalpsiquiatricocali.com/hdpuv1/modules/mod_ppc_simple_spotlight/img/prosperidad.png">
          <a:hlinkClick xmlns:r="http://schemas.openxmlformats.org/officeDocument/2006/relationships" r:id="rId1"/>
        </xdr:cNvPr>
        <xdr:cNvPicPr/>
      </xdr:nvPicPr>
      <xdr:blipFill rotWithShape="1">
        <a:blip xmlns:r="http://schemas.openxmlformats.org/officeDocument/2006/relationships" r:embed="rId2" cstate="print">
          <a:extLst>
            <a:ext uri="{28A0092B-C50C-407E-A947-70E740481C1C}">
              <a14:useLocalDpi xmlns:a14="http://schemas.microsoft.com/office/drawing/2010/main" xmlns="" val="0"/>
            </a:ext>
          </a:extLst>
        </a:blip>
        <a:srcRect l="6739" t="32435" r="7392" b="25733"/>
        <a:stretch/>
      </xdr:blipFill>
      <xdr:spPr bwMode="auto">
        <a:xfrm>
          <a:off x="1476376" y="397668"/>
          <a:ext cx="851959" cy="299773"/>
        </a:xfrm>
        <a:prstGeom prst="rect">
          <a:avLst/>
        </a:prstGeom>
        <a:noFill/>
        <a:ln>
          <a:noFill/>
        </a:ln>
        <a:extLst>
          <a:ext uri="{53640926-AAD7-44D8-BBD7-CCE9431645EC}">
            <a14:shadowObscured xmlns:a14="http://schemas.microsoft.com/office/drawing/2010/main" xmln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solidado_2014%20V3.1%20DEFINITIVO%20VICTOR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EACION/Copia%20de%20cero_papel.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NSOLIDADO"/>
      <sheetName val="G.MISIONAL"/>
      <sheetName val="G.APOYO"/>
      <sheetName val="G.TRANSVERSAL"/>
      <sheetName val="CONTROL INTERNO"/>
      <sheetName val="FINANCIERA"/>
      <sheetName val="GESTION DOCUMENTAL"/>
      <sheetName val="ATENCION AL CIUDADANO"/>
      <sheetName val="TALENTO HUMANO"/>
      <sheetName val="DELEGADA DE TRANSITO"/>
      <sheetName val="DISCIPLINARIO"/>
      <sheetName val="PUERTOS"/>
      <sheetName val="GOBIERO EN LINEA"/>
      <sheetName val="PIGA ADTVA"/>
      <sheetName val="CONCESIONES V3"/>
      <sheetName val="AVANCE I TRIM"/>
      <sheetName val="JURIDICA"/>
    </sheetNames>
    <sheetDataSet>
      <sheetData sheetId="0"/>
      <sheetData sheetId="1"/>
      <sheetData sheetId="2"/>
      <sheetData sheetId="3"/>
      <sheetData sheetId="4"/>
      <sheetData sheetId="5">
        <row r="7">
          <cell r="V7" t="str">
            <v xml:space="preserve">PRIMER TRIMESTRE
Reporte de Operaciones Presupuestales a Enero 31 de 2014
Fuente  Reporte SIIF.
Durante el referido mes se procedió a la expedición de 345 CDP con el siguiente estado al cierre del mes: 335 CDP comprometidos, 5 CDP generados, y 5 CDP anulados.
Así mismo se procedió a la expedición de 396 Registros Presupuestales  con el siguiente estado al cierre del mes: 366 RP con obligación, 28 RP generados, y 2 RP anulados. 
Reporte de Operaciones 
Presupuestales a Febrero 28 de 2014
Fuente  Reporte SIIF.
Durante el referido mes se procedió a la expedición de 16 CDP con el siguiente estado al cierre del mes: 9 CDP comprometidos, 6 CDP generados, 1 CDP anulado.
Así mismo se procedió a la expedición de 157 Registros Presupuestales con el siguiente estado al cierre del mes: 148 RP con obligación, 5 RP generados, y 4 RP anulados.
Reporte de Operaciones Presupuestales a Marzo 31 de 2014
Fuente  Reporte SIIF.
Durante el referido mes se procedió a la expedición de 34 CDP con el siguiente estado al cierre del mes: 31 CDP comprometidos, 2 CDP generados, 1 CDP anulado.
Así mismo se procedió a la expedición de 173 Registros Presupuestales con el siguiente estado al cierre del mes: 143 RP con obligación, 24 RP generados, y 6 RP anulados.
SEGUNDO TRIM
"Reporte de Operaciones Presupuestales a 30 de abril de 2014
Durante el referido mes se procedió a la expedición de 16 CDP con el siguiente estado al cierre del mes: 15 CDP comprometidos, 1 CDP generados, y 0 CDP anulados.
Así mismo se procedió a la expedición de 186 Registros Presupuestales con el siguiente estado al cierre del mes: 384 RP con obligación, 2 RP generados, y 0 RP anulados. 
Fuente Reporte SIIF. - Jairo Ramírez
Reporte de Operaciones Presupuestales a 31 de mayo de 2014
Durante el referido mes se procedió a la expedición de 20 CDP con el siguiente estado al cierre del mes: 13 CDP comprometidos, 6 CDP generados, 1 CDP anulado.
Así mismo se procedió a la expedición de 205 Registros Presupuestales con el siguiente estado al cierre del mes: 199 RP con obligación, 5 RP generados, y 1 RP anulados.
Fuente Reporte SIIF. - Jairo Ramirez
Reporte de Operaciones Presupuestales a 30 de Junio de 2014
Durante el referido mes se procedió a la expedición de 20 CDP con el siguiente estado al cierre del mes: 11 CDP comprometidos, 6 CDP generados, 3 CDP anulado.
Así mismo se procedió a la expedición de 174 Registros Presupuestales con el siguiente estado al cierre del mes: 146 RP con obligación, 20 RP generados, y 8 RP anulados.
Fuente Reporte SIIF. - Jairo Ramírez."
</v>
          </cell>
        </row>
        <row r="9">
          <cell r="V9" t="str">
            <v xml:space="preserve">PRIMER TRIMESTRE: Informe de Ejecucion presupuestal a enero 31 de 2014 remitido mediante memorando N° 201454000009373 del 05 de febrero de 2014
Informe de Ejecucion presupuestal a febrero 28 de 2014 remitido mediante memorando N° 201454000017783 del 03 demarzo de 2014
Informe de Ejecucion presupuestal a marzo 31 de 2014 remitido mediante memorando N° 201454000029243 del 04 de abril de 2014
SEGUNDO TRIMESTRE: 
Informe de Ejecución presupuestal a 30 de abril de 2014 remitido mediante memorando N° 20145400036773 del 05 de mayo de 2014.
Informe de Ejecución presupuestal a 31 de mayo de 2014 remitido mediante memorando N° 20145400050713 del 11 de junio de 2014
Informe de Ejecución presupuestal a 30 de Junio de 2014 remitido mediante memorando N° 20145400057513 del 07 de julio de 2014.
</v>
          </cell>
        </row>
        <row r="11">
          <cell r="V11" t="str">
            <v xml:space="preserve">PRIMER TRIMESTRE:
Reporte de  Formato Unico de Distribucion de PAC para la vigencia de 2014. Remision de informacion al Grupo de Cupo PAC Ministerio de Hacienda y Credito Publico.
Reporte de saldos de  PAC  detallados a enero de 2014. Fuente  Reporte SIIF.
Reporte de saldos de  PAC  detallados a febrero de 2014. Fuente  Reporte SIIF.
Reporte de saldos de  PAC detallados a marzo de 2014. Fuente  Reporte SIIF.
SEGUNDO TRIMESTRE:
"Solicitud PAC mes de abril de 2014. Remisión de información al Grupo de Cupo PAC Ministerio de Hacienda y Crédito Público.
Reporte de saldos de PAC  detallados a 30 de abril de 2014. 
Fuente  Reporte SIIF. - Edelmira Franco
Solicitud PAC mes de mayo de 2014, reporte solicitudes de modificaciones de PAC a 05 de mayo de 2014. Remisión de información al Grupo de Cupo PAC Ministerio de Hacienda y Crédito Público.
Reporte de saldos de PAC  detallados a 31 de mayo de 2014. 
Fuente Reporte SIIF -Edelmira Franco
Solicitud PAC mes de junio de 2014, remisión de información al Grupo de Cupo PAC Ministerio de Hacienda y Crédito Público.
Reporte de saldos de PAC detallados a junio 30 de 2014.
Fuente  Reporte SIIF.  -Edelmira Franco"
</v>
          </cell>
        </row>
        <row r="13">
          <cell r="V13" t="str">
            <v xml:space="preserve">PRIMER TRIMESTRE:
Reporte de saldos cupo PAC saldos detallado a enero de 2014. Fuente  Reporte SIIF.
Reporte de saldos cupo PAC saldos detallado a febrero de 2014. Fuente  Reporte SIIF.
Reporte de saldos cupo PAC saldos detallado a marzo de 2014. Fuente  Reporte SIIF.
SEGUNDO TRIMESTRE:
"Reporte de saldos cupo PAC saldos detallado a 30 de abril de 2014.
Fuente Reporte SIIF. -Edelmira Franco
Reporte de saldos cupo PAC saldos detallado a 31 de mayo de 2014.
Fuente Reporte SIIF. -Edelmira Franco
Reporte de saldos cupo PAC  saldos detallado a junio 30 de 2014.
Fuente Reporte SIIF.  -Edelmira Franco"
</v>
          </cell>
        </row>
      </sheetData>
      <sheetData sheetId="6">
        <row r="7">
          <cell r="L7" t="str">
            <v xml:space="preserve">PRIMER TRIMESTRE: Acta de Comité Institucional de Desarrollo Administrativo de fecha 20/01/2014, punto 4.3 - exposición Decretos PGD
SEGUNDO TRIMESTRE: 
Elaboración de lineamientos para la construcción de los instrumentos archivísticos que deben ser implementados por los vigilados
</v>
          </cell>
        </row>
        <row r="9">
          <cell r="L9" t="str">
            <v>SEGUNDO TRIMESTRE: Se estableció contacto el 4 de junio de 2014, con la Supersolidaria solicitando apoyo Interinstitucional para conocer el procedimiento que actualmente se está aplicando en dicha entidad.</v>
          </cell>
        </row>
        <row r="10">
          <cell r="L10" t="str">
            <v xml:space="preserve">PRIMER TRIMESTRE: Cuadro de clasificación de dependencias a intervenir de acuerdo a los resultados de las visitas efectuadas durante la vigencia 2013.  Se realizo campaña de sensibilización sobre los parámetros a seguir en la organización de los archivos de gestión de 2014.
SEGUNDO TRIMESTRE: 
Acompañamiento a 3 dependencias
</v>
          </cell>
        </row>
      </sheetData>
      <sheetData sheetId="7">
        <row r="5">
          <cell r="L5" t="str">
            <v xml:space="preserve">PRIMER TRIMESTRE: Participaron cuatro (4) funcionarios del Grupo de Atención al Ciudadano en la capacitación de inducción y re inducción celebrada los días 20 y 21 de febrero, programada por la Superintendencia de Puertos y Transporte, Grupo Talento Humano.                                                Presentación en power point de Políticas de Atención al Ciudadano Versión 2.
SEGUNDO TRIMESTRE: Participaron dos (2) funcionarios del Grupo de Atención al Ciudadano en el seminario taller "El servicio como facilitador de los derechos humanos" 22/05/2014; capacitación  del grupo en el aplicativo VIGIA, de manera personalizada por el área de de sistemas para la recepción de denuncias app móvil; Con VB de la Secretaria General se ha programado la participación del grupo en las ferias del servicio del DNP los tramites y servicios que se ofrecerán a la ciudadanía en las ferias. La participación de la funcionaria Rocio Oviedo en el primer encuentro del servicio al ciudadano el 9 de abril de 2014, atendió y capacito en el tema de PQRS y VIGIA ciudadanos y vigilados en la plaza mayor de la ciudad de Medellín, los días 14 y 17 de mayo de 2014, en el encuentro de transportadores de carga.
</v>
          </cell>
        </row>
        <row r="9">
          <cell r="L9" t="str">
            <v xml:space="preserve">PRIMER TRIMESTRE: Informe de gestión prestación del servicio Grupo de Atención al Ciudadano, correspondientes a los meses de enero, febrero y marzo del año en curso;  Rdos Nos. 20145000013303; 20145000026293; 20145000029163.
- Informe  de gestión y análisis de prestación del servicio de atención al ciudadano Primer (1º) trimestre vigencia 2014, Rdo. No. 20145000028773 del 3 de abril de 2014.
- Publicados en la página Web de la Superintendencia de Puertos y Transporte.
</v>
          </cell>
        </row>
        <row r="13">
          <cell r="L13" t="str">
            <v xml:space="preserve">PRIMER TRIMESTRE:
Informe de gestión prestación del servicio Grupo de Atención al Ciudadano;  Rdos Nos. 20145000013303 del 17 de febrero de 2014; 20145000026293 del 27 de marzo de 2014; 20145000029163 del 4 de abril de  2014.                                                Informe  de gestión y análisis de prestación del servicio de atención al ciudadano Primer (1º) trimestre vigencia 2014, Rdo. No. 20145000028773 del 3 de abril de 2014.                                                        Publicados en la página Web de la Superintendencia de Puertos y Transporte.
SEGUNDO TRIMESTRE:
 "Informe de gestión prestación del servicio Grupo de Atención al Ciudadano, correspondientes a los meses de abril, mayo y junio del 2014;  Radicados Nos. 20145000041023; 20145000050343; 20145000057023.
- Informe  de gestión y análisis de prestación del servicio de atención al ciudadano segundo (2º) trimestre vigencia 2014, Rdo. No. 20145000057033.
 -Informe de gestión y análisis de prestación del servicio al ciudadano primer (1º) semestre de 2014, Rdo. 20145000057043;
 -Informe de gestión atención ciudadano 2010-2014, enviado por correo electrónico el 25/06/2014 a Secretaria General
- Publicados en la página Web de la Superintendencia de Puertos y Transporte"
SEGUNDO TRIMESTRE:
"Informe de gestión prestación del servicio Grupo de Atención al Ciudadano, correspondientes a los meses de abril, mayo y junio del 2014;  Rdos Nos. 20145000041023; 20145000050343; 20145000057023.
- Informe  de gestión y análisis de prestación del servicio de atención al ciudadano segundo (2º) trimestre vigencia 2014, Rdo. No. 20145000057033. 
-Informe de gestión y análisis de prestación del servicio al ciudadano primer (1º) semestre de 2014, Rdo. 20145000057043
 -Informe de gestión atención ciudadano 2010-2014, enviado por correo electrónico el 25/06/2014 a Secretaria General
- Publicados en la página Web de la Superintendencia de Puertos y Transporte.
"
</v>
          </cell>
        </row>
        <row r="19">
          <cell r="L19" t="str">
            <v>PRIMER TRIMESTRE: Informe de gestión prestación del servicio Grupo de Atención al Ciudadano;  Rdos Nos. 20145000013303 del 17 de febrero de 2014; 20145000026293 del 27 de marzo de 2014; 20145000029163 del 4 de abril de  2014.
- Informe  de gestión y análisis de prestación del servicio de atención al ciudadano Primer (1º) trimestre vigencia 2014, Rdo. No. 20145000028773 del 3 de abril de 2014.
- Publicados en la página Web de la Superintendencia de Puertos y Transporte.
- El Tablero de Control del  Grupo de Atención al Ciudadano, actualizado a marzo de 2014, subido en el KAWAK y enviado por el Sistema Orfeo mediante radicados Nos. 20145000022813 del 17 de marzo de 2013 y 20145000029143 del 4 de abril de 2014-04-04.
SEGUNDO TRIMESTRE:
"Informe de gestión prestación del servicio Grupo de Atención al Ciudadano, correspondientes a los meses de abril, mayo y junio del 2014;  Rdos. Nos. 20145000041023; 20145000050343; 20145000057023.
- Informe  de gestión y análisis de prestación del servicio de atención al ciudadano segundo (2º) trimestre vigencia 2014, Rdo. No. 20145000057033.
 -Informe de gestión y análisis de prestación del servicio al ciudadano primer (1º) semestre de 2014, Rdo. 20145000057043
 -Informe de gestión atención ciudadano 2010-2014, enviado por correo electrónico el 25/06/2014
- Publicados en la página Web de la Superintendencia de Puertos y Transporte. El Tablero de Control del  Grupo de Atención al Ciudadano, actualizado a junio de 2014, subido en el KAWAK y enviado por el Sistema Orfeo mediante radicados Nos. 20145000039763, 20145000049493, 20145000057153."</v>
          </cell>
        </row>
        <row r="30">
          <cell r="L30" t="str">
            <v xml:space="preserve">PRIMER TRIMESTRE::Informe de gestión prestación del servicio Grupo de Atención al Ciudadano, correspondientes a los meses de enero, febrero y marzo del año en curso;  Rdos Nos. 20145000013303; 20145000026293; 20145000029163.
- Informe  de gestión y análisis de prestación del servicio de atención al ciudadano Primer (1º) trimestre vigencia 2014, Rdo. No. 20145000028773 del 3 de abril de 2014.
- Publicados en la página Web de la Superintendencia de Puertos y Transporte.
SEGUNDO TRIMESTRE: "Informe de gestión prestación del servicio Grupo de Atención al Ciudadano, correspondientes a los meses de abril, mayo y junio del 2014;  Rdos Nos. 20145000041023; 20145000050343; 20145000057023.
- Informe  de gestión y análisis de prestación del servicio de atención al ciudadano segundo (2º) trimestre vigencia 2014, Rdo. No. 20145000057033. 
-Informe de gestión y análisis de prestación del servicio al ciudadano primer (1º) semestre de 2014, Rdo. 20145000057043
 -Informe de gestión atención ciudadano 2010-2014, enviado por correo electrónico el 25/06/2014 a Secretaria General
- Publicados en la página Web de la Superintendencia de Puertos y Transporte".
</v>
          </cell>
        </row>
      </sheetData>
      <sheetData sheetId="8">
        <row r="35">
          <cell r="V35" t="str">
            <v>Plan Estrategico 2014.</v>
          </cell>
        </row>
      </sheetData>
      <sheetData sheetId="9"/>
      <sheetData sheetId="10"/>
      <sheetData sheetId="11"/>
      <sheetData sheetId="12">
        <row r="6">
          <cell r="W6" t="str">
            <v>SEGUNDO TRIMESTRE: El contratista David Salamanca presento mediante correo electrónico Informe de fecha 03/07/2014.</v>
          </cell>
        </row>
      </sheetData>
      <sheetData sheetId="13">
        <row r="3">
          <cell r="I3" t="str">
            <v>SEGUNDO TRIMESTRE: Para el cambio de Contenedores de Basura se realizo estudio de mercado en el cual las tres (3) empresas que presentaron las cotizaciones fueron:                                                                                          *Makro Supermayorista S.A.S.                                                                                                                                       *Reenvasar.                                                                                                                                                                            *CJS Canecas.                                                                                                                                                                      De igual manera en este momento no se ha realizado el proceso de los Estudios Previos.</v>
          </cell>
        </row>
        <row r="4">
          <cell r="I4" t="str">
            <v>La Superintendencia de Puertos y Transporte junto con la empresa Coominobras realiza la entrega de los Tonner a la Empresa Lexmark, la cual tiene convenio con la Fundación Niños de los Andes, a ellos se les hace entrega de la recolección de los Tonner, para ayuda de esta Fundación para el desarrollo integral de las personas en extrema pobreza.</v>
          </cell>
        </row>
      </sheetData>
      <sheetData sheetId="14"/>
      <sheetData sheetId="15"/>
      <sheetData sheetId="16">
        <row r="5">
          <cell r="J5" t="str">
            <v>PRIMER TRIMESTRE: Se realizaron 44 conciliaciones.
SEGUNDO TRIMESTRE: Se realizaron 54 conciliaciones informacion que se encuentra en la base de datos del Centro de Conciliacion.</v>
          </cell>
        </row>
        <row r="8">
          <cell r="J8" t="str">
            <v xml:space="preserve"> Resoluciones 7834 DE 19 DE MAYO DE 2014 PARA TUMACO S.A., 9709 DE 29 DE MAYO DE 2014 PARA LINEAS AEREAS SURAMERICANAS S.A. y 9710 DE 29 DE MAYO DE 2014 PARA COOPERATIVA DE TRANSPORTE VELOTAX</v>
          </cell>
        </row>
        <row r="9">
          <cell r="J9" t="str">
            <v>PRIMER TRIMESTRE: Se dictaron 124 medidas cautelares.
SEGUNDO TRIMESTRE: Se dictaron 297 medidas cautelares. La informacion reposa en el libro de autos de la oficina de cobro coactivo</v>
          </cell>
        </row>
        <row r="10">
          <cell r="J10" t="str">
            <v xml:space="preserve">A 30 de Junio de 2014  se han realizado 7 fichas teniendo en cuenta que no se ha hecho comité de sostenimiento contable en el segundo trimestre informacion suministrada por el Dr. David Murcia </v>
          </cell>
        </row>
        <row r="11">
          <cell r="J11" t="str">
            <v>Teniendo en cuenta el inventario consolidado, se encontraron 1076 resoluciones de fallo. La informacion en hoja excel reposa en la base de datos de la jefe de la Oficina Asesora Juridica.</v>
          </cell>
        </row>
        <row r="12">
          <cell r="J12" t="str">
            <v>PRIMER SEMESTRE: 500 expedientes adecuados.
SEGUNDO TRIMESTRE: 16 expedientes adecuados. El archivo fisico ubicado en el área de Cobro Coactivo.</v>
          </cell>
        </row>
        <row r="14">
          <cell r="J14" t="str">
            <v>PRIMER TRIMESTRE: Se respondieron 116 Acciones de Tutela.
SEGUNDO TRIMESTRE: Se respondieron  59 acciones de tutela. La informacion reposa en la base de datos de la secretaria de la Oficina Asesora Juridica</v>
          </cell>
        </row>
        <row r="15">
          <cell r="J15" t="str">
            <v>PRIMER TRIMESTRE: Se respondieron 7 Derechos de Petición.
SEGUNDO TRIMESTRE: Se respondieron 5 Derechos de Petición. La informacion reposa en la base de datos de la secretaria de la Oficina Asesora Juridica.</v>
          </cell>
        </row>
        <row r="16">
          <cell r="J16" t="str">
            <v>PRIMER TRIMESTRE. Se dio respuesta a 5 conceptos solicitados.
SEGUNDO TRIMESTRE: Se dio respuesta a 6 conceptos solicitados. Los radicados se encuentran en la  carpeta de la secretaria de la Oficina Asesora Juridica.</v>
          </cell>
        </row>
        <row r="17">
          <cell r="J17" t="str">
            <v>AL SEGUNDO TRIMESTRE: Se generaron 175 Resoluciones de recursos de apelación en término legal informacion que reposa en la base de datos de la secretaria de la Oficina Asesora Juridica.</v>
          </cell>
        </row>
        <row r="18">
          <cell r="J18" t="str">
            <v>Esta información se actualiza mensualmente y de la cual se encarga el profesional especializado en encargo JOHN RIASCOS</v>
          </cell>
        </row>
        <row r="19">
          <cell r="J19" t="str">
            <v>PRIMER TRIMESTRE: Se realizaron 3 Comites de  Concilisacion.
SEGUNDO TRIMESTRE: Se realizaron 5 Comités de Conciliación.
La informacion suministrada por el Coordinador del Grupo de Cobro Persuasivo y Jurisdiccion Coactiva, reposa en un cuadro excel de su base de datos.</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NSOLIDADO"/>
    </sheetNames>
    <sheetDataSet>
      <sheetData sheetId="0">
        <row r="3">
          <cell r="L3" t="str">
            <v>Informe de Campaña, día mundial de la tierra, publicación en la Intranet</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dimension ref="A1:AB68"/>
  <sheetViews>
    <sheetView workbookViewId="0">
      <selection activeCell="E10" sqref="E10:F10"/>
    </sheetView>
  </sheetViews>
  <sheetFormatPr baseColWidth="10" defaultRowHeight="15"/>
  <cols>
    <col min="2" max="2" width="13.42578125" bestFit="1" customWidth="1"/>
    <col min="3" max="3" width="11.42578125" customWidth="1"/>
    <col min="7" max="7" width="12.7109375" customWidth="1"/>
  </cols>
  <sheetData>
    <row r="1" spans="1:28" ht="18.75">
      <c r="A1" s="688"/>
      <c r="B1" s="688"/>
      <c r="C1" s="688"/>
      <c r="D1" s="719" t="s">
        <v>0</v>
      </c>
      <c r="E1" s="719"/>
      <c r="F1" s="719"/>
      <c r="G1" s="719"/>
      <c r="H1" s="719"/>
      <c r="I1" s="719"/>
      <c r="J1" s="719"/>
      <c r="K1" s="719"/>
      <c r="L1" s="719"/>
      <c r="M1" s="719"/>
      <c r="N1" s="719"/>
      <c r="O1" s="719"/>
      <c r="P1" s="719"/>
      <c r="Q1" s="719"/>
      <c r="R1" s="719"/>
      <c r="S1" s="719"/>
      <c r="T1" s="719"/>
      <c r="U1" s="719"/>
      <c r="V1" s="719"/>
      <c r="W1" s="719"/>
      <c r="X1" s="719"/>
      <c r="Y1" s="719"/>
      <c r="Z1" s="719"/>
      <c r="AA1" s="719"/>
      <c r="AB1" s="719"/>
    </row>
    <row r="2" spans="1:28" ht="18.75">
      <c r="A2" s="688"/>
      <c r="B2" s="688"/>
      <c r="C2" s="688"/>
      <c r="D2" s="719" t="s">
        <v>1</v>
      </c>
      <c r="E2" s="719"/>
      <c r="F2" s="719"/>
      <c r="G2" s="719"/>
      <c r="H2" s="719"/>
      <c r="I2" s="719"/>
      <c r="J2" s="719"/>
      <c r="K2" s="719"/>
      <c r="L2" s="719"/>
      <c r="M2" s="719"/>
      <c r="N2" s="719"/>
      <c r="O2" s="719"/>
      <c r="P2" s="719"/>
      <c r="Q2" s="719"/>
      <c r="R2" s="719"/>
      <c r="S2" s="719"/>
      <c r="T2" s="719"/>
      <c r="U2" s="719"/>
      <c r="V2" s="719"/>
      <c r="W2" s="719"/>
      <c r="X2" s="719"/>
      <c r="Y2" s="719"/>
      <c r="Z2" s="719"/>
      <c r="AA2" s="719"/>
      <c r="AB2" s="719"/>
    </row>
    <row r="3" spans="1:28" ht="18.75">
      <c r="A3" s="688"/>
      <c r="B3" s="688"/>
      <c r="C3" s="688"/>
      <c r="D3" s="719" t="s">
        <v>2</v>
      </c>
      <c r="E3" s="719"/>
      <c r="F3" s="719"/>
      <c r="G3" s="719"/>
      <c r="H3" s="719"/>
      <c r="I3" s="719"/>
      <c r="J3" s="719"/>
      <c r="K3" s="719"/>
      <c r="L3" s="719"/>
      <c r="M3" s="719"/>
      <c r="N3" s="719"/>
      <c r="O3" s="719"/>
      <c r="P3" s="719"/>
      <c r="Q3" s="719"/>
      <c r="R3" s="719"/>
      <c r="S3" s="719"/>
      <c r="T3" s="719"/>
      <c r="U3" s="719"/>
      <c r="V3" s="719"/>
      <c r="W3" s="719"/>
      <c r="X3" s="719"/>
      <c r="Y3" s="719"/>
      <c r="Z3" s="719"/>
      <c r="AA3" s="719"/>
      <c r="AB3" s="719"/>
    </row>
    <row r="4" spans="1:28" ht="18.75">
      <c r="A4" s="688"/>
      <c r="B4" s="688"/>
      <c r="C4" s="688"/>
      <c r="D4" s="719" t="s">
        <v>3</v>
      </c>
      <c r="E4" s="719"/>
      <c r="F4" s="719"/>
      <c r="G4" s="719"/>
      <c r="H4" s="719"/>
      <c r="I4" s="719"/>
      <c r="J4" s="719"/>
      <c r="K4" s="719"/>
      <c r="L4" s="719"/>
      <c r="M4" s="719"/>
      <c r="N4" s="719"/>
      <c r="O4" s="719"/>
      <c r="P4" s="719"/>
      <c r="Q4" s="719"/>
      <c r="R4" s="719"/>
      <c r="S4" s="719"/>
      <c r="T4" s="719"/>
      <c r="U4" s="719"/>
      <c r="V4" s="719"/>
      <c r="W4" s="719"/>
      <c r="X4" s="719"/>
      <c r="Y4" s="719"/>
      <c r="Z4" s="719"/>
      <c r="AA4" s="719"/>
      <c r="AB4" s="719"/>
    </row>
    <row r="5" spans="1:28">
      <c r="A5" s="267"/>
      <c r="B5" s="267"/>
      <c r="C5" s="267"/>
      <c r="D5" s="267"/>
      <c r="E5" s="267"/>
      <c r="F5" s="267"/>
      <c r="G5" s="267"/>
      <c r="H5" s="267"/>
      <c r="I5" s="267"/>
      <c r="J5" s="267"/>
      <c r="K5" s="268"/>
      <c r="L5" s="268"/>
      <c r="M5" s="268"/>
      <c r="N5" s="268"/>
      <c r="O5" s="268"/>
      <c r="P5" s="268"/>
      <c r="Q5" s="268"/>
      <c r="R5" s="268"/>
      <c r="S5" s="268"/>
      <c r="T5" s="268"/>
      <c r="U5" s="268"/>
      <c r="V5" s="359"/>
      <c r="W5" s="268"/>
      <c r="X5" s="268"/>
      <c r="Y5" s="266"/>
      <c r="Z5" s="266"/>
      <c r="AA5" s="266"/>
      <c r="AB5" s="266"/>
    </row>
    <row r="6" spans="1:28" ht="18.75">
      <c r="A6" s="695" t="s">
        <v>375</v>
      </c>
      <c r="B6" s="696"/>
      <c r="C6" s="696"/>
      <c r="D6" s="696"/>
      <c r="E6" s="696"/>
      <c r="F6" s="696"/>
      <c r="G6" s="696"/>
      <c r="H6" s="696"/>
      <c r="I6" s="696"/>
      <c r="J6" s="696"/>
      <c r="K6" s="696"/>
      <c r="L6" s="696"/>
      <c r="M6" s="696"/>
      <c r="N6" s="696"/>
      <c r="O6" s="696"/>
      <c r="P6" s="696"/>
      <c r="Q6" s="696"/>
      <c r="R6" s="696"/>
      <c r="S6" s="696"/>
      <c r="T6" s="696"/>
      <c r="U6" s="696"/>
      <c r="V6" s="696"/>
      <c r="W6" s="696"/>
      <c r="X6" s="696"/>
      <c r="Y6" s="696"/>
      <c r="Z6" s="696"/>
      <c r="AA6" s="696"/>
      <c r="AB6" s="696"/>
    </row>
    <row r="7" spans="1:28" ht="15.75" thickBot="1">
      <c r="A7" s="347"/>
      <c r="B7" s="348"/>
      <c r="C7" s="348"/>
      <c r="D7" s="348"/>
      <c r="E7" s="348"/>
      <c r="F7" s="348"/>
      <c r="G7" s="348"/>
      <c r="H7" s="348"/>
      <c r="I7" s="348"/>
      <c r="J7" s="348"/>
      <c r="K7" s="348"/>
      <c r="L7" s="348"/>
      <c r="M7" s="348"/>
      <c r="N7" s="348"/>
      <c r="O7" s="348"/>
      <c r="P7" s="348"/>
      <c r="Q7" s="348"/>
      <c r="R7" s="348"/>
      <c r="S7" s="348"/>
      <c r="T7" s="348"/>
      <c r="U7" s="348"/>
      <c r="V7" s="322"/>
      <c r="W7" s="268"/>
      <c r="X7" s="268"/>
      <c r="Y7" s="266"/>
      <c r="Z7" s="266"/>
      <c r="AA7" s="266"/>
      <c r="AB7" s="266"/>
    </row>
    <row r="8" spans="1:28" ht="15.75" thickBot="1">
      <c r="A8" s="554" t="s">
        <v>376</v>
      </c>
      <c r="B8" s="558" t="s">
        <v>4</v>
      </c>
      <c r="C8" s="558"/>
      <c r="D8" s="558"/>
      <c r="E8" s="558"/>
      <c r="F8" s="558"/>
      <c r="G8" s="558"/>
      <c r="H8" s="558"/>
      <c r="I8" s="558"/>
      <c r="J8" s="559"/>
      <c r="K8" s="554" t="s">
        <v>5</v>
      </c>
      <c r="L8" s="554" t="s">
        <v>6</v>
      </c>
      <c r="M8" s="562" t="s">
        <v>7</v>
      </c>
      <c r="N8" s="562" t="s">
        <v>8</v>
      </c>
      <c r="O8" s="703" t="s">
        <v>377</v>
      </c>
      <c r="P8" s="704"/>
      <c r="Q8" s="704"/>
      <c r="R8" s="705"/>
      <c r="S8" s="583" t="s">
        <v>9</v>
      </c>
      <c r="T8" s="583" t="s">
        <v>10</v>
      </c>
      <c r="U8" s="583" t="s">
        <v>11</v>
      </c>
      <c r="V8" s="590" t="s">
        <v>12</v>
      </c>
      <c r="W8" s="583" t="s">
        <v>13</v>
      </c>
      <c r="X8" s="574" t="s">
        <v>378</v>
      </c>
      <c r="Y8" s="558"/>
      <c r="Z8" s="558"/>
      <c r="AA8" s="559"/>
      <c r="AB8" s="554" t="s">
        <v>14</v>
      </c>
    </row>
    <row r="9" spans="1:28" ht="15.75" thickBot="1">
      <c r="A9" s="555"/>
      <c r="B9" s="560"/>
      <c r="C9" s="560"/>
      <c r="D9" s="560"/>
      <c r="E9" s="560"/>
      <c r="F9" s="560"/>
      <c r="G9" s="560"/>
      <c r="H9" s="560"/>
      <c r="I9" s="560"/>
      <c r="J9" s="561"/>
      <c r="K9" s="557"/>
      <c r="L9" s="555"/>
      <c r="M9" s="563"/>
      <c r="N9" s="563"/>
      <c r="O9" s="450">
        <v>41729</v>
      </c>
      <c r="P9" s="450">
        <v>41820</v>
      </c>
      <c r="Q9" s="450">
        <v>41912</v>
      </c>
      <c r="R9" s="328">
        <v>42004</v>
      </c>
      <c r="S9" s="584"/>
      <c r="T9" s="584"/>
      <c r="U9" s="584"/>
      <c r="V9" s="591"/>
      <c r="W9" s="584"/>
      <c r="X9" s="575"/>
      <c r="Y9" s="560"/>
      <c r="Z9" s="560"/>
      <c r="AA9" s="561"/>
      <c r="AB9" s="557"/>
    </row>
    <row r="10" spans="1:28" ht="15.75" thickBot="1">
      <c r="A10" s="555"/>
      <c r="B10" s="592" t="s">
        <v>15</v>
      </c>
      <c r="C10" s="592"/>
      <c r="D10" s="593"/>
      <c r="E10" s="594" t="s">
        <v>16</v>
      </c>
      <c r="F10" s="593"/>
      <c r="G10" s="594" t="s">
        <v>17</v>
      </c>
      <c r="H10" s="593"/>
      <c r="I10" s="594" t="s">
        <v>18</v>
      </c>
      <c r="J10" s="592"/>
      <c r="K10" s="574" t="s">
        <v>379</v>
      </c>
      <c r="L10" s="583" t="s">
        <v>380</v>
      </c>
      <c r="M10" s="623" t="s">
        <v>381</v>
      </c>
      <c r="N10" s="609" t="s">
        <v>382</v>
      </c>
      <c r="O10" s="597">
        <v>0.04</v>
      </c>
      <c r="P10" s="597">
        <v>0.16</v>
      </c>
      <c r="Q10" s="597">
        <v>0.4</v>
      </c>
      <c r="R10" s="597">
        <v>0.4</v>
      </c>
      <c r="S10" s="597">
        <v>0.3</v>
      </c>
      <c r="T10" s="609" t="s">
        <v>383</v>
      </c>
      <c r="U10" s="609" t="s">
        <v>19</v>
      </c>
      <c r="V10" s="626" t="s">
        <v>384</v>
      </c>
      <c r="W10" s="609" t="s">
        <v>20</v>
      </c>
      <c r="X10" s="360" t="s">
        <v>21</v>
      </c>
      <c r="Y10" s="360" t="s">
        <v>22</v>
      </c>
      <c r="Z10" s="360" t="s">
        <v>23</v>
      </c>
      <c r="AA10" s="360" t="s">
        <v>24</v>
      </c>
      <c r="AB10" s="722">
        <v>8.7999999999999995E-2</v>
      </c>
    </row>
    <row r="11" spans="1:28" ht="15.75" thickBot="1">
      <c r="A11" s="555"/>
      <c r="B11" s="598" t="s">
        <v>385</v>
      </c>
      <c r="C11" s="599"/>
      <c r="D11" s="600"/>
      <c r="E11" s="574" t="s">
        <v>386</v>
      </c>
      <c r="F11" s="559"/>
      <c r="G11" s="604">
        <v>1</v>
      </c>
      <c r="H11" s="600"/>
      <c r="I11" s="606"/>
      <c r="J11" s="607"/>
      <c r="K11" s="556"/>
      <c r="L11" s="595"/>
      <c r="M11" s="624"/>
      <c r="N11" s="609"/>
      <c r="O11" s="597"/>
      <c r="P11" s="597"/>
      <c r="Q11" s="597"/>
      <c r="R11" s="597"/>
      <c r="S11" s="597"/>
      <c r="T11" s="609"/>
      <c r="U11" s="609"/>
      <c r="V11" s="626"/>
      <c r="W11" s="609"/>
      <c r="X11" s="576">
        <v>0.04</v>
      </c>
      <c r="Y11" s="576">
        <v>4.8000000000000001E-2</v>
      </c>
      <c r="Z11" s="578">
        <v>0</v>
      </c>
      <c r="AA11" s="578">
        <v>0</v>
      </c>
      <c r="AB11" s="723"/>
    </row>
    <row r="12" spans="1:28" ht="15.75" thickBot="1">
      <c r="A12" s="555"/>
      <c r="B12" s="601"/>
      <c r="C12" s="602"/>
      <c r="D12" s="603"/>
      <c r="E12" s="575"/>
      <c r="F12" s="561"/>
      <c r="G12" s="605"/>
      <c r="H12" s="603"/>
      <c r="I12" s="605"/>
      <c r="J12" s="608"/>
      <c r="K12" s="556"/>
      <c r="L12" s="595"/>
      <c r="M12" s="624"/>
      <c r="N12" s="609"/>
      <c r="O12" s="597"/>
      <c r="P12" s="597"/>
      <c r="Q12" s="597"/>
      <c r="R12" s="597"/>
      <c r="S12" s="597"/>
      <c r="T12" s="609"/>
      <c r="U12" s="609"/>
      <c r="V12" s="626"/>
      <c r="W12" s="609"/>
      <c r="X12" s="577"/>
      <c r="Y12" s="577"/>
      <c r="Z12" s="579"/>
      <c r="AA12" s="579"/>
      <c r="AB12" s="723"/>
    </row>
    <row r="13" spans="1:28" ht="15.75" thickBot="1">
      <c r="A13" s="555"/>
      <c r="B13" s="274"/>
      <c r="C13" s="274"/>
      <c r="D13" s="274"/>
      <c r="E13" s="274"/>
      <c r="F13" s="274"/>
      <c r="G13" s="274"/>
      <c r="H13" s="274"/>
      <c r="I13" s="274"/>
      <c r="J13" s="273"/>
      <c r="K13" s="556"/>
      <c r="L13" s="596"/>
      <c r="M13" s="625"/>
      <c r="N13" s="609"/>
      <c r="O13" s="597"/>
      <c r="P13" s="597"/>
      <c r="Q13" s="597"/>
      <c r="R13" s="597"/>
      <c r="S13" s="597"/>
      <c r="T13" s="609"/>
      <c r="U13" s="609"/>
      <c r="V13" s="626"/>
      <c r="W13" s="609"/>
      <c r="X13" s="577"/>
      <c r="Y13" s="577"/>
      <c r="Z13" s="579"/>
      <c r="AA13" s="579"/>
      <c r="AB13" s="723"/>
    </row>
    <row r="14" spans="1:28" ht="77.25" customHeight="1" thickBot="1">
      <c r="A14" s="555"/>
      <c r="B14" s="610" t="s">
        <v>31</v>
      </c>
      <c r="C14" s="558" t="s">
        <v>32</v>
      </c>
      <c r="D14" s="558"/>
      <c r="E14" s="558"/>
      <c r="F14" s="559"/>
      <c r="G14" s="588" t="s">
        <v>33</v>
      </c>
      <c r="H14" s="589"/>
      <c r="I14" s="574" t="s">
        <v>34</v>
      </c>
      <c r="J14" s="558"/>
      <c r="K14" s="556"/>
      <c r="L14" s="583" t="s">
        <v>387</v>
      </c>
      <c r="M14" s="526" t="s">
        <v>388</v>
      </c>
      <c r="N14" s="325" t="s">
        <v>382</v>
      </c>
      <c r="O14" s="355" t="s">
        <v>25</v>
      </c>
      <c r="P14" s="355" t="s">
        <v>25</v>
      </c>
      <c r="Q14" s="355">
        <v>1</v>
      </c>
      <c r="R14" s="355" t="s">
        <v>25</v>
      </c>
      <c r="S14" s="355">
        <v>0.04</v>
      </c>
      <c r="T14" s="325" t="s">
        <v>389</v>
      </c>
      <c r="U14" s="325" t="s">
        <v>390</v>
      </c>
      <c r="V14" s="357" t="s">
        <v>382</v>
      </c>
      <c r="W14" s="325" t="s">
        <v>391</v>
      </c>
      <c r="X14" s="355">
        <v>0</v>
      </c>
      <c r="Y14" s="355">
        <v>0</v>
      </c>
      <c r="Z14" s="418">
        <v>0</v>
      </c>
      <c r="AA14" s="418">
        <v>0</v>
      </c>
      <c r="AB14" s="465">
        <f>SUM(X14:AA14)</f>
        <v>0</v>
      </c>
    </row>
    <row r="15" spans="1:28" ht="70.5" customHeight="1" thickBot="1">
      <c r="A15" s="555"/>
      <c r="B15" s="611"/>
      <c r="C15" s="512">
        <v>41729</v>
      </c>
      <c r="D15" s="513">
        <v>41820</v>
      </c>
      <c r="E15" s="513">
        <v>41912</v>
      </c>
      <c r="F15" s="513">
        <v>42004</v>
      </c>
      <c r="G15" s="272" t="s">
        <v>41</v>
      </c>
      <c r="H15" s="272" t="s">
        <v>42</v>
      </c>
      <c r="I15" s="588" t="s">
        <v>34</v>
      </c>
      <c r="J15" s="589"/>
      <c r="K15" s="556"/>
      <c r="L15" s="595"/>
      <c r="M15" s="526" t="s">
        <v>392</v>
      </c>
      <c r="N15" s="325" t="s">
        <v>382</v>
      </c>
      <c r="O15" s="355" t="s">
        <v>25</v>
      </c>
      <c r="P15" s="355" t="s">
        <v>25</v>
      </c>
      <c r="Q15" s="355">
        <v>0.5</v>
      </c>
      <c r="R15" s="355">
        <v>0.5</v>
      </c>
      <c r="S15" s="355">
        <v>0.04</v>
      </c>
      <c r="T15" s="325" t="s">
        <v>389</v>
      </c>
      <c r="U15" s="325" t="s">
        <v>26</v>
      </c>
      <c r="V15" s="357" t="s">
        <v>382</v>
      </c>
      <c r="W15" s="325" t="s">
        <v>27</v>
      </c>
      <c r="X15" s="355">
        <v>0</v>
      </c>
      <c r="Y15" s="355">
        <v>0</v>
      </c>
      <c r="Z15" s="418">
        <v>0</v>
      </c>
      <c r="AA15" s="418">
        <v>0</v>
      </c>
      <c r="AB15" s="465">
        <f>SUM(X15:AA15)</f>
        <v>0</v>
      </c>
    </row>
    <row r="16" spans="1:28" ht="60.75" customHeight="1" thickBot="1">
      <c r="A16" s="555"/>
      <c r="B16" s="519">
        <v>151290000</v>
      </c>
      <c r="C16" s="357"/>
      <c r="D16" s="357"/>
      <c r="E16" s="357"/>
      <c r="F16" s="357"/>
      <c r="G16" s="520">
        <v>0.27810000000000001</v>
      </c>
      <c r="H16" s="357"/>
      <c r="I16" s="609"/>
      <c r="J16" s="609"/>
      <c r="K16" s="556"/>
      <c r="L16" s="595"/>
      <c r="M16" s="526" t="s">
        <v>393</v>
      </c>
      <c r="N16" s="325" t="s">
        <v>382</v>
      </c>
      <c r="O16" s="355" t="s">
        <v>25</v>
      </c>
      <c r="P16" s="355">
        <v>1</v>
      </c>
      <c r="Q16" s="355" t="s">
        <v>25</v>
      </c>
      <c r="R16" s="355" t="s">
        <v>25</v>
      </c>
      <c r="S16" s="355">
        <v>0.03</v>
      </c>
      <c r="T16" s="325" t="s">
        <v>389</v>
      </c>
      <c r="U16" s="419">
        <v>41820</v>
      </c>
      <c r="V16" s="325" t="s">
        <v>382</v>
      </c>
      <c r="W16" s="325" t="s">
        <v>391</v>
      </c>
      <c r="X16" s="355">
        <v>0</v>
      </c>
      <c r="Y16" s="355">
        <v>0</v>
      </c>
      <c r="Z16" s="418">
        <v>0</v>
      </c>
      <c r="AA16" s="418">
        <v>0</v>
      </c>
      <c r="AB16" s="465">
        <f>SUM(X16:AA16)</f>
        <v>0</v>
      </c>
    </row>
    <row r="17" spans="1:28" ht="75.75" customHeight="1" thickBot="1">
      <c r="A17" s="555"/>
      <c r="B17" s="298"/>
      <c r="C17" s="298"/>
      <c r="D17" s="298"/>
      <c r="E17" s="298"/>
      <c r="F17" s="298"/>
      <c r="G17" s="298"/>
      <c r="H17" s="298"/>
      <c r="I17" s="298"/>
      <c r="J17" s="298"/>
      <c r="K17" s="556"/>
      <c r="L17" s="595"/>
      <c r="M17" s="522" t="s">
        <v>394</v>
      </c>
      <c r="N17" s="325" t="s">
        <v>382</v>
      </c>
      <c r="O17" s="355" t="s">
        <v>25</v>
      </c>
      <c r="P17" s="355" t="s">
        <v>25</v>
      </c>
      <c r="Q17" s="355">
        <v>1</v>
      </c>
      <c r="R17" s="355" t="s">
        <v>25</v>
      </c>
      <c r="S17" s="355">
        <v>0.04</v>
      </c>
      <c r="T17" s="368" t="s">
        <v>389</v>
      </c>
      <c r="U17" s="325" t="s">
        <v>19</v>
      </c>
      <c r="V17" s="325" t="s">
        <v>382</v>
      </c>
      <c r="W17" s="325" t="s">
        <v>20</v>
      </c>
      <c r="X17" s="413">
        <v>0</v>
      </c>
      <c r="Y17" s="413">
        <v>0</v>
      </c>
      <c r="Z17" s="413">
        <v>0</v>
      </c>
      <c r="AA17" s="413">
        <v>0</v>
      </c>
      <c r="AB17" s="460">
        <v>0</v>
      </c>
    </row>
    <row r="18" spans="1:28" ht="72.75" customHeight="1" thickBot="1">
      <c r="A18" s="555"/>
      <c r="B18" s="298"/>
      <c r="C18" s="298"/>
      <c r="D18" s="298"/>
      <c r="E18" s="298"/>
      <c r="F18" s="298"/>
      <c r="G18" s="298"/>
      <c r="H18" s="298"/>
      <c r="I18" s="298"/>
      <c r="J18" s="298"/>
      <c r="K18" s="556"/>
      <c r="L18" s="595"/>
      <c r="M18" s="523" t="s">
        <v>392</v>
      </c>
      <c r="N18" s="412" t="s">
        <v>382</v>
      </c>
      <c r="O18" s="452" t="s">
        <v>25</v>
      </c>
      <c r="P18" s="452" t="s">
        <v>25</v>
      </c>
      <c r="Q18" s="452">
        <v>0.4</v>
      </c>
      <c r="R18" s="452">
        <v>0.6</v>
      </c>
      <c r="S18" s="452">
        <v>0.04</v>
      </c>
      <c r="T18" s="366" t="s">
        <v>389</v>
      </c>
      <c r="U18" s="453" t="s">
        <v>19</v>
      </c>
      <c r="V18" s="366" t="s">
        <v>25</v>
      </c>
      <c r="W18" s="454" t="s">
        <v>20</v>
      </c>
      <c r="X18" s="391">
        <v>0</v>
      </c>
      <c r="Y18" s="391">
        <v>0</v>
      </c>
      <c r="Z18" s="391">
        <v>0</v>
      </c>
      <c r="AA18" s="391">
        <v>0</v>
      </c>
      <c r="AB18" s="460">
        <v>0</v>
      </c>
    </row>
    <row r="19" spans="1:28" ht="66.75" customHeight="1" thickBot="1">
      <c r="A19" s="555"/>
      <c r="B19" s="298"/>
      <c r="C19" s="298"/>
      <c r="D19" s="298"/>
      <c r="E19" s="298"/>
      <c r="F19" s="298"/>
      <c r="G19" s="298"/>
      <c r="H19" s="298"/>
      <c r="I19" s="298"/>
      <c r="J19" s="298"/>
      <c r="K19" s="556"/>
      <c r="L19" s="595"/>
      <c r="M19" s="526" t="s">
        <v>395</v>
      </c>
      <c r="N19" s="325" t="s">
        <v>382</v>
      </c>
      <c r="O19" s="355" t="s">
        <v>25</v>
      </c>
      <c r="P19" s="355" t="s">
        <v>25</v>
      </c>
      <c r="Q19" s="355">
        <v>0.33</v>
      </c>
      <c r="R19" s="355">
        <v>0.34</v>
      </c>
      <c r="S19" s="355">
        <v>0.03</v>
      </c>
      <c r="T19" s="325" t="s">
        <v>396</v>
      </c>
      <c r="U19" s="325" t="s">
        <v>28</v>
      </c>
      <c r="V19" s="366" t="s">
        <v>25</v>
      </c>
      <c r="W19" s="325" t="s">
        <v>29</v>
      </c>
      <c r="X19" s="391">
        <v>0</v>
      </c>
      <c r="Y19" s="391">
        <v>0</v>
      </c>
      <c r="Z19" s="391">
        <v>0</v>
      </c>
      <c r="AA19" s="418">
        <v>0</v>
      </c>
      <c r="AB19" s="460">
        <v>0</v>
      </c>
    </row>
    <row r="20" spans="1:28" ht="54" customHeight="1" thickBot="1">
      <c r="A20" s="555"/>
      <c r="B20" s="298"/>
      <c r="C20" s="298"/>
      <c r="D20" s="298"/>
      <c r="E20" s="298"/>
      <c r="F20" s="298"/>
      <c r="G20" s="298"/>
      <c r="H20" s="298"/>
      <c r="I20" s="298"/>
      <c r="J20" s="298"/>
      <c r="K20" s="556"/>
      <c r="L20" s="595"/>
      <c r="M20" s="526" t="s">
        <v>397</v>
      </c>
      <c r="N20" s="325" t="s">
        <v>382</v>
      </c>
      <c r="O20" s="355" t="s">
        <v>25</v>
      </c>
      <c r="P20" s="355" t="s">
        <v>25</v>
      </c>
      <c r="Q20" s="355">
        <v>0.2</v>
      </c>
      <c r="R20" s="355">
        <v>0.6</v>
      </c>
      <c r="S20" s="355">
        <v>0.04</v>
      </c>
      <c r="T20" s="325" t="s">
        <v>398</v>
      </c>
      <c r="U20" s="325" t="s">
        <v>28</v>
      </c>
      <c r="V20" s="366" t="s">
        <v>25</v>
      </c>
      <c r="W20" s="325" t="s">
        <v>29</v>
      </c>
      <c r="X20" s="368" t="s">
        <v>25</v>
      </c>
      <c r="Y20" s="391">
        <v>0</v>
      </c>
      <c r="Z20" s="391">
        <v>0</v>
      </c>
      <c r="AA20" s="418">
        <v>0</v>
      </c>
      <c r="AB20" s="460">
        <v>0</v>
      </c>
    </row>
    <row r="21" spans="1:28" ht="64.5" customHeight="1" thickBot="1">
      <c r="A21" s="555"/>
      <c r="B21" s="298"/>
      <c r="C21" s="298"/>
      <c r="D21" s="298"/>
      <c r="E21" s="298"/>
      <c r="F21" s="298"/>
      <c r="G21" s="298"/>
      <c r="H21" s="298"/>
      <c r="I21" s="298"/>
      <c r="J21" s="298"/>
      <c r="K21" s="556"/>
      <c r="L21" s="595"/>
      <c r="M21" s="524" t="s">
        <v>399</v>
      </c>
      <c r="N21" s="325" t="s">
        <v>382</v>
      </c>
      <c r="O21" s="355" t="s">
        <v>25</v>
      </c>
      <c r="P21" s="455" t="s">
        <v>25</v>
      </c>
      <c r="Q21" s="455" t="s">
        <v>25</v>
      </c>
      <c r="R21" s="455">
        <v>1</v>
      </c>
      <c r="S21" s="455">
        <v>0.03</v>
      </c>
      <c r="T21" s="365" t="s">
        <v>389</v>
      </c>
      <c r="U21" s="364" t="s">
        <v>19</v>
      </c>
      <c r="V21" s="365" t="s">
        <v>25</v>
      </c>
      <c r="W21" s="364" t="s">
        <v>20</v>
      </c>
      <c r="X21" s="391">
        <v>0</v>
      </c>
      <c r="Y21" s="391">
        <v>0</v>
      </c>
      <c r="Z21" s="391">
        <v>0</v>
      </c>
      <c r="AA21" s="413">
        <v>0</v>
      </c>
      <c r="AB21" s="460">
        <v>0</v>
      </c>
    </row>
    <row r="22" spans="1:28" ht="66.75" customHeight="1" thickBot="1">
      <c r="A22" s="555"/>
      <c r="B22" s="298"/>
      <c r="C22" s="298"/>
      <c r="D22" s="298"/>
      <c r="E22" s="298"/>
      <c r="F22" s="298"/>
      <c r="G22" s="298"/>
      <c r="H22" s="298"/>
      <c r="I22" s="298"/>
      <c r="J22" s="298"/>
      <c r="K22" s="556"/>
      <c r="L22" s="595"/>
      <c r="M22" s="525" t="s">
        <v>400</v>
      </c>
      <c r="N22" s="417" t="s">
        <v>382</v>
      </c>
      <c r="O22" s="451">
        <v>0.25</v>
      </c>
      <c r="P22" s="355">
        <v>0.25</v>
      </c>
      <c r="Q22" s="355">
        <v>0.25</v>
      </c>
      <c r="R22" s="355">
        <v>0.25</v>
      </c>
      <c r="S22" s="355">
        <v>0.03</v>
      </c>
      <c r="T22" s="368" t="s">
        <v>401</v>
      </c>
      <c r="U22" s="325" t="s">
        <v>19</v>
      </c>
      <c r="V22" s="371" t="s">
        <v>402</v>
      </c>
      <c r="W22" s="325" t="s">
        <v>20</v>
      </c>
      <c r="X22" s="456">
        <v>7.4999999999999997E-3</v>
      </c>
      <c r="Y22" s="456">
        <v>7.4999999999999997E-3</v>
      </c>
      <c r="Z22" s="418">
        <v>0</v>
      </c>
      <c r="AA22" s="418">
        <v>0</v>
      </c>
      <c r="AB22" s="457">
        <v>1.4999999999999999E-2</v>
      </c>
    </row>
    <row r="23" spans="1:28" ht="75.75" customHeight="1" thickBot="1">
      <c r="A23" s="555"/>
      <c r="B23" s="298"/>
      <c r="C23" s="298"/>
      <c r="D23" s="298"/>
      <c r="E23" s="298"/>
      <c r="F23" s="298"/>
      <c r="G23" s="298"/>
      <c r="H23" s="298"/>
      <c r="I23" s="298"/>
      <c r="J23" s="298"/>
      <c r="K23" s="556"/>
      <c r="L23" s="595"/>
      <c r="M23" s="526" t="s">
        <v>403</v>
      </c>
      <c r="N23" s="325" t="s">
        <v>382</v>
      </c>
      <c r="O23" s="355">
        <v>0.25</v>
      </c>
      <c r="P23" s="355">
        <v>0.25</v>
      </c>
      <c r="Q23" s="355">
        <v>0.25</v>
      </c>
      <c r="R23" s="355">
        <v>0.25</v>
      </c>
      <c r="S23" s="355">
        <v>0.03</v>
      </c>
      <c r="T23" s="368" t="s">
        <v>401</v>
      </c>
      <c r="U23" s="325" t="s">
        <v>19</v>
      </c>
      <c r="V23" s="371" t="s">
        <v>404</v>
      </c>
      <c r="W23" s="325" t="s">
        <v>20</v>
      </c>
      <c r="X23" s="456">
        <v>7.4999999999999997E-3</v>
      </c>
      <c r="Y23" s="456">
        <v>7.4999999999999997E-3</v>
      </c>
      <c r="Z23" s="418">
        <v>0</v>
      </c>
      <c r="AA23" s="418">
        <v>0</v>
      </c>
      <c r="AB23" s="457">
        <v>1.4999999999999999E-2</v>
      </c>
    </row>
    <row r="24" spans="1:28" ht="52.5" customHeight="1" thickBot="1">
      <c r="A24" s="555"/>
      <c r="B24" s="556"/>
      <c r="C24" s="586"/>
      <c r="D24" s="586"/>
      <c r="E24" s="586"/>
      <c r="F24" s="586"/>
      <c r="G24" s="586"/>
      <c r="H24" s="586"/>
      <c r="I24" s="586"/>
      <c r="J24" s="587"/>
      <c r="K24" s="556"/>
      <c r="L24" s="595"/>
      <c r="M24" s="526" t="s">
        <v>395</v>
      </c>
      <c r="N24" s="325" t="s">
        <v>382</v>
      </c>
      <c r="O24" s="355" t="s">
        <v>25</v>
      </c>
      <c r="P24" s="355">
        <v>0.33</v>
      </c>
      <c r="Q24" s="355">
        <v>0.33</v>
      </c>
      <c r="R24" s="355">
        <v>0.34</v>
      </c>
      <c r="S24" s="355">
        <v>0.03</v>
      </c>
      <c r="T24" s="368" t="s">
        <v>396</v>
      </c>
      <c r="U24" s="325" t="s">
        <v>19</v>
      </c>
      <c r="V24" s="369" t="s">
        <v>405</v>
      </c>
      <c r="W24" s="325" t="s">
        <v>20</v>
      </c>
      <c r="X24" s="418">
        <v>0</v>
      </c>
      <c r="Y24" s="458">
        <v>9.9000000000000008E-3</v>
      </c>
      <c r="Z24" s="418">
        <v>0</v>
      </c>
      <c r="AA24" s="418">
        <v>0</v>
      </c>
      <c r="AB24" s="457">
        <v>9.9000000000000008E-3</v>
      </c>
    </row>
    <row r="25" spans="1:28" ht="90.75" thickBot="1">
      <c r="A25" s="556"/>
      <c r="B25" s="516"/>
      <c r="C25" s="586"/>
      <c r="D25" s="586"/>
      <c r="E25" s="586"/>
      <c r="F25" s="586"/>
      <c r="G25" s="586"/>
      <c r="H25" s="586"/>
      <c r="I25" s="586"/>
      <c r="J25" s="587"/>
      <c r="K25" s="586"/>
      <c r="L25" s="596"/>
      <c r="M25" s="527" t="s">
        <v>397</v>
      </c>
      <c r="N25" s="417" t="s">
        <v>382</v>
      </c>
      <c r="O25" s="461" t="s">
        <v>25</v>
      </c>
      <c r="P25" s="455">
        <v>0.2</v>
      </c>
      <c r="Q25" s="455">
        <v>0.2</v>
      </c>
      <c r="R25" s="455">
        <v>0.6</v>
      </c>
      <c r="S25" s="455">
        <v>0.04</v>
      </c>
      <c r="T25" s="365" t="s">
        <v>398</v>
      </c>
      <c r="U25" s="364" t="s">
        <v>19</v>
      </c>
      <c r="V25" s="462" t="s">
        <v>405</v>
      </c>
      <c r="W25" s="364" t="s">
        <v>20</v>
      </c>
      <c r="X25" s="391">
        <v>0</v>
      </c>
      <c r="Y25" s="463">
        <v>8.0000000000000002E-3</v>
      </c>
      <c r="Z25" s="408">
        <v>0</v>
      </c>
      <c r="AA25" s="408">
        <v>0</v>
      </c>
      <c r="AB25" s="457">
        <v>8.0000000000000002E-3</v>
      </c>
    </row>
    <row r="26" spans="1:28" ht="28.5" customHeight="1" thickBot="1">
      <c r="A26" s="556"/>
      <c r="B26" s="585"/>
      <c r="C26" s="514"/>
      <c r="D26" s="514"/>
      <c r="E26" s="514"/>
      <c r="F26" s="514"/>
      <c r="G26" s="515"/>
      <c r="H26" s="515"/>
      <c r="I26" s="586"/>
      <c r="J26" s="587"/>
      <c r="K26" s="586"/>
      <c r="L26" s="363"/>
      <c r="M26" s="525" t="s">
        <v>406</v>
      </c>
      <c r="N26" s="364" t="s">
        <v>382</v>
      </c>
      <c r="O26" s="355">
        <v>0.25</v>
      </c>
      <c r="P26" s="355">
        <v>0.25</v>
      </c>
      <c r="Q26" s="355">
        <v>0.25</v>
      </c>
      <c r="R26" s="355">
        <v>0.25</v>
      </c>
      <c r="S26" s="370">
        <v>0.03</v>
      </c>
      <c r="T26" s="368" t="s">
        <v>398</v>
      </c>
      <c r="U26" s="325" t="s">
        <v>19</v>
      </c>
      <c r="V26" s="369" t="s">
        <v>407</v>
      </c>
      <c r="W26" s="325" t="s">
        <v>20</v>
      </c>
      <c r="X26" s="456">
        <v>7.4999999999999997E-3</v>
      </c>
      <c r="Y26" s="456">
        <v>7.4999999999999997E-3</v>
      </c>
      <c r="Z26" s="464"/>
      <c r="AA26" s="464"/>
      <c r="AB26" s="501">
        <v>1.4999999999999999E-2</v>
      </c>
    </row>
    <row r="27" spans="1:28" ht="52.5" customHeight="1" thickBot="1">
      <c r="A27" s="556"/>
      <c r="B27" s="585"/>
      <c r="C27" s="274"/>
      <c r="D27" s="274"/>
      <c r="E27" s="274"/>
      <c r="F27" s="274"/>
      <c r="G27" s="274"/>
      <c r="H27" s="274"/>
      <c r="I27" s="274"/>
      <c r="J27" s="517"/>
      <c r="K27" s="586"/>
      <c r="L27" s="356"/>
      <c r="M27" s="526" t="s">
        <v>408</v>
      </c>
      <c r="N27" s="357" t="s">
        <v>382</v>
      </c>
      <c r="O27" s="355">
        <v>0.2</v>
      </c>
      <c r="P27" s="355">
        <v>0.4</v>
      </c>
      <c r="Q27" s="355">
        <v>0.2</v>
      </c>
      <c r="R27" s="355">
        <v>0.2</v>
      </c>
      <c r="S27" s="370">
        <v>0.03</v>
      </c>
      <c r="T27" s="368" t="s">
        <v>398</v>
      </c>
      <c r="U27" s="325" t="s">
        <v>19</v>
      </c>
      <c r="V27" s="369" t="s">
        <v>409</v>
      </c>
      <c r="W27" s="325" t="s">
        <v>20</v>
      </c>
      <c r="X27" s="459">
        <v>6.0000000000000001E-3</v>
      </c>
      <c r="Y27" s="459">
        <v>1.2E-2</v>
      </c>
      <c r="Z27" s="460">
        <v>0</v>
      </c>
      <c r="AA27" s="460">
        <v>0</v>
      </c>
      <c r="AB27" s="459">
        <v>1.8000000000000002E-2</v>
      </c>
    </row>
    <row r="28" spans="1:28" ht="52.5" customHeight="1" thickBot="1">
      <c r="A28" s="555"/>
      <c r="B28" s="274"/>
      <c r="C28" s="274"/>
      <c r="D28" s="274"/>
      <c r="E28" s="274"/>
      <c r="F28" s="274"/>
      <c r="G28" s="274"/>
      <c r="H28" s="274"/>
      <c r="I28" s="274"/>
      <c r="J28" s="274"/>
      <c r="K28" s="556"/>
      <c r="L28" s="356"/>
      <c r="M28" s="526" t="s">
        <v>410</v>
      </c>
      <c r="N28" s="357" t="s">
        <v>382</v>
      </c>
      <c r="O28" s="355">
        <v>0.18</v>
      </c>
      <c r="P28" s="355">
        <v>0.41</v>
      </c>
      <c r="Q28" s="355">
        <v>0.28999999999999998</v>
      </c>
      <c r="R28" s="355">
        <v>0.12</v>
      </c>
      <c r="S28" s="370">
        <v>0.03</v>
      </c>
      <c r="T28" s="368" t="s">
        <v>411</v>
      </c>
      <c r="U28" s="325" t="s">
        <v>19</v>
      </c>
      <c r="V28" s="369" t="s">
        <v>412</v>
      </c>
      <c r="W28" s="325" t="s">
        <v>20</v>
      </c>
      <c r="X28" s="456">
        <v>5.4000000000000003E-3</v>
      </c>
      <c r="Y28" s="456">
        <v>1.2299999999999998E-2</v>
      </c>
      <c r="Z28" s="460">
        <v>0</v>
      </c>
      <c r="AA28" s="460">
        <v>0</v>
      </c>
      <c r="AB28" s="459">
        <v>1.77E-2</v>
      </c>
    </row>
    <row r="29" spans="1:28" ht="56.25" customHeight="1" thickBot="1">
      <c r="A29" s="555"/>
      <c r="B29" s="274"/>
      <c r="C29" s="274"/>
      <c r="D29" s="274"/>
      <c r="E29" s="274"/>
      <c r="F29" s="274"/>
      <c r="G29" s="274"/>
      <c r="H29" s="274"/>
      <c r="I29" s="274"/>
      <c r="J29" s="274"/>
      <c r="K29" s="556"/>
      <c r="L29" s="356"/>
      <c r="M29" s="526" t="s">
        <v>413</v>
      </c>
      <c r="N29" s="357" t="s">
        <v>382</v>
      </c>
      <c r="O29" s="355">
        <v>0.25</v>
      </c>
      <c r="P29" s="355">
        <v>0.25</v>
      </c>
      <c r="Q29" s="355">
        <v>0.25</v>
      </c>
      <c r="R29" s="355">
        <v>0.25</v>
      </c>
      <c r="S29" s="355">
        <v>0.04</v>
      </c>
      <c r="T29" s="368" t="s">
        <v>414</v>
      </c>
      <c r="U29" s="325" t="s">
        <v>19</v>
      </c>
      <c r="V29" s="369" t="s">
        <v>415</v>
      </c>
      <c r="W29" s="325" t="s">
        <v>20</v>
      </c>
      <c r="X29" s="458">
        <v>0.01</v>
      </c>
      <c r="Y29" s="460">
        <v>0.01</v>
      </c>
      <c r="Z29" s="460">
        <v>0</v>
      </c>
      <c r="AA29" s="460">
        <v>0</v>
      </c>
      <c r="AB29" s="459">
        <v>0.02</v>
      </c>
    </row>
    <row r="30" spans="1:28" ht="48.75" customHeight="1" thickBot="1">
      <c r="A30" s="555"/>
      <c r="B30" s="274"/>
      <c r="C30" s="274"/>
      <c r="D30" s="274"/>
      <c r="E30" s="274"/>
      <c r="F30" s="274"/>
      <c r="G30" s="274"/>
      <c r="H30" s="274"/>
      <c r="I30" s="274"/>
      <c r="J30" s="274"/>
      <c r="K30" s="556"/>
      <c r="L30" s="356"/>
      <c r="M30" s="526" t="s">
        <v>416</v>
      </c>
      <c r="N30" s="357" t="s">
        <v>382</v>
      </c>
      <c r="O30" s="355">
        <v>0.25</v>
      </c>
      <c r="P30" s="355">
        <v>0.25</v>
      </c>
      <c r="Q30" s="355">
        <v>0.25</v>
      </c>
      <c r="R30" s="355">
        <v>0.25</v>
      </c>
      <c r="S30" s="355">
        <v>0.03</v>
      </c>
      <c r="T30" s="368" t="s">
        <v>417</v>
      </c>
      <c r="U30" s="325" t="s">
        <v>19</v>
      </c>
      <c r="V30" s="369" t="s">
        <v>415</v>
      </c>
      <c r="W30" s="325" t="s">
        <v>20</v>
      </c>
      <c r="X30" s="456">
        <v>7.4999999999999997E-3</v>
      </c>
      <c r="Y30" s="456">
        <v>7.4999999999999997E-3</v>
      </c>
      <c r="Z30" s="460">
        <v>0</v>
      </c>
      <c r="AA30" s="460">
        <v>0</v>
      </c>
      <c r="AB30" s="456">
        <v>1.4999999999999999E-2</v>
      </c>
    </row>
    <row r="31" spans="1:28" ht="48" customHeight="1" thickBot="1">
      <c r="A31" s="555"/>
      <c r="B31" s="274"/>
      <c r="C31" s="274"/>
      <c r="D31" s="274"/>
      <c r="E31" s="274"/>
      <c r="F31" s="274"/>
      <c r="G31" s="274"/>
      <c r="H31" s="274"/>
      <c r="I31" s="274"/>
      <c r="J31" s="274"/>
      <c r="K31" s="556"/>
      <c r="L31" s="356"/>
      <c r="M31" s="357" t="s">
        <v>418</v>
      </c>
      <c r="N31" s="357" t="s">
        <v>382</v>
      </c>
      <c r="O31" s="355">
        <v>0.25</v>
      </c>
      <c r="P31" s="355">
        <v>0.25</v>
      </c>
      <c r="Q31" s="355">
        <v>0.25</v>
      </c>
      <c r="R31" s="355">
        <v>0.25</v>
      </c>
      <c r="S31" s="355">
        <v>0.15</v>
      </c>
      <c r="T31" s="371" t="s">
        <v>419</v>
      </c>
      <c r="U31" s="325" t="s">
        <v>19</v>
      </c>
      <c r="V31" s="371" t="s">
        <v>420</v>
      </c>
      <c r="W31" s="325" t="s">
        <v>20</v>
      </c>
      <c r="X31" s="456">
        <v>3.7499999999999999E-2</v>
      </c>
      <c r="Y31" s="456">
        <v>3.7499999999999999E-2</v>
      </c>
      <c r="Z31" s="460">
        <v>0</v>
      </c>
      <c r="AA31" s="460">
        <v>0</v>
      </c>
      <c r="AB31" s="501">
        <v>7.4999999999999997E-2</v>
      </c>
    </row>
    <row r="32" spans="1:28" ht="64.5" customHeight="1" thickBot="1">
      <c r="A32" s="555"/>
      <c r="B32" s="274"/>
      <c r="C32" s="274"/>
      <c r="D32" s="274"/>
      <c r="E32" s="274"/>
      <c r="F32" s="274"/>
      <c r="G32" s="274"/>
      <c r="H32" s="274"/>
      <c r="I32" s="274"/>
      <c r="J32" s="274"/>
      <c r="K32" s="556"/>
      <c r="L32" s="356"/>
      <c r="M32" s="357" t="s">
        <v>421</v>
      </c>
      <c r="N32" s="357" t="s">
        <v>382</v>
      </c>
      <c r="O32" s="355">
        <v>0.25</v>
      </c>
      <c r="P32" s="355">
        <v>0.25</v>
      </c>
      <c r="Q32" s="355">
        <v>0.25</v>
      </c>
      <c r="R32" s="355">
        <v>0.25</v>
      </c>
      <c r="S32" s="355">
        <v>0.15</v>
      </c>
      <c r="T32" s="371" t="s">
        <v>422</v>
      </c>
      <c r="U32" s="325" t="s">
        <v>19</v>
      </c>
      <c r="V32" s="371" t="s">
        <v>420</v>
      </c>
      <c r="W32" s="325" t="s">
        <v>20</v>
      </c>
      <c r="X32" s="456">
        <v>3.7499999999999999E-2</v>
      </c>
      <c r="Y32" s="456">
        <v>3.7499999999999999E-2</v>
      </c>
      <c r="Z32" s="460">
        <v>0</v>
      </c>
      <c r="AA32" s="460">
        <v>0</v>
      </c>
      <c r="AB32" s="501">
        <v>7.4999999999999997E-2</v>
      </c>
    </row>
    <row r="33" spans="1:28" ht="15.75" thickBot="1">
      <c r="A33" s="557"/>
      <c r="B33" s="691" t="s">
        <v>37</v>
      </c>
      <c r="C33" s="692"/>
      <c r="D33" s="692"/>
      <c r="E33" s="693"/>
      <c r="F33" s="685" t="s">
        <v>38</v>
      </c>
      <c r="G33" s="686"/>
      <c r="H33" s="686"/>
      <c r="I33" s="686"/>
      <c r="J33" s="686"/>
      <c r="K33" s="575"/>
      <c r="L33" s="694" t="s">
        <v>39</v>
      </c>
      <c r="M33" s="694"/>
      <c r="N33" s="694"/>
      <c r="O33" s="694"/>
      <c r="P33" s="694"/>
      <c r="Q33" s="694"/>
      <c r="R33" s="694"/>
      <c r="S33" s="358">
        <v>1</v>
      </c>
      <c r="T33" s="738"/>
      <c r="U33" s="739"/>
      <c r="V33" s="739"/>
      <c r="W33" s="740"/>
      <c r="X33" s="358">
        <v>0.16640000000000002</v>
      </c>
      <c r="Y33" s="358">
        <v>0.20519999999999999</v>
      </c>
      <c r="Z33" s="358">
        <v>0</v>
      </c>
      <c r="AA33" s="358">
        <v>0</v>
      </c>
      <c r="AB33" s="358">
        <v>0.37160000000000004</v>
      </c>
    </row>
    <row r="34" spans="1:28" ht="15.75" thickBot="1">
      <c r="A34" s="267"/>
      <c r="B34" s="267"/>
      <c r="C34" s="267"/>
      <c r="D34" s="267"/>
      <c r="E34" s="267"/>
      <c r="F34" s="267"/>
      <c r="G34" s="267"/>
      <c r="H34" s="267"/>
      <c r="I34" s="267"/>
      <c r="J34" s="267"/>
      <c r="K34" s="268"/>
      <c r="L34" s="372"/>
      <c r="M34" s="372"/>
      <c r="N34" s="372"/>
      <c r="O34" s="372"/>
      <c r="P34" s="372"/>
      <c r="Q34" s="372"/>
      <c r="R34" s="372"/>
      <c r="S34" s="372"/>
      <c r="T34" s="372"/>
      <c r="U34" s="372"/>
      <c r="V34" s="372"/>
      <c r="W34" s="372"/>
      <c r="X34" s="372"/>
      <c r="Y34" s="367"/>
      <c r="Z34" s="367" t="s">
        <v>36</v>
      </c>
      <c r="AA34" s="367"/>
      <c r="AB34" s="367"/>
    </row>
    <row r="35" spans="1:28" ht="15.75" thickBot="1">
      <c r="A35" s="570" t="s">
        <v>423</v>
      </c>
      <c r="B35" s="617" t="s">
        <v>4</v>
      </c>
      <c r="C35" s="617"/>
      <c r="D35" s="617"/>
      <c r="E35" s="617"/>
      <c r="F35" s="617"/>
      <c r="G35" s="617"/>
      <c r="H35" s="617"/>
      <c r="I35" s="617"/>
      <c r="J35" s="618"/>
      <c r="K35" s="570" t="s">
        <v>5</v>
      </c>
      <c r="L35" s="570" t="s">
        <v>6</v>
      </c>
      <c r="M35" s="612" t="s">
        <v>7</v>
      </c>
      <c r="N35" s="612" t="s">
        <v>8</v>
      </c>
      <c r="O35" s="627" t="s">
        <v>40</v>
      </c>
      <c r="P35" s="628"/>
      <c r="Q35" s="628"/>
      <c r="R35" s="629"/>
      <c r="S35" s="697" t="s">
        <v>9</v>
      </c>
      <c r="T35" s="697" t="s">
        <v>10</v>
      </c>
      <c r="U35" s="697" t="s">
        <v>11</v>
      </c>
      <c r="V35" s="697" t="s">
        <v>12</v>
      </c>
      <c r="W35" s="699" t="s">
        <v>13</v>
      </c>
      <c r="X35" s="616" t="s">
        <v>424</v>
      </c>
      <c r="Y35" s="617"/>
      <c r="Z35" s="617"/>
      <c r="AA35" s="618"/>
      <c r="AB35" s="570" t="s">
        <v>14</v>
      </c>
    </row>
    <row r="36" spans="1:28" ht="15.75" thickBot="1">
      <c r="A36" s="647"/>
      <c r="B36" s="621"/>
      <c r="C36" s="621"/>
      <c r="D36" s="621"/>
      <c r="E36" s="621"/>
      <c r="F36" s="621"/>
      <c r="G36" s="621"/>
      <c r="H36" s="621"/>
      <c r="I36" s="621"/>
      <c r="J36" s="622"/>
      <c r="K36" s="571"/>
      <c r="L36" s="571"/>
      <c r="M36" s="613"/>
      <c r="N36" s="613"/>
      <c r="O36" s="420">
        <v>41729</v>
      </c>
      <c r="P36" s="420">
        <v>41820</v>
      </c>
      <c r="Q36" s="420">
        <v>41912</v>
      </c>
      <c r="R36" s="329">
        <v>42004</v>
      </c>
      <c r="S36" s="698"/>
      <c r="T36" s="698"/>
      <c r="U36" s="698"/>
      <c r="V36" s="698"/>
      <c r="W36" s="724"/>
      <c r="X36" s="619"/>
      <c r="Y36" s="620"/>
      <c r="Z36" s="621"/>
      <c r="AA36" s="622"/>
      <c r="AB36" s="571"/>
    </row>
    <row r="37" spans="1:28" ht="15.75" customHeight="1" thickBot="1">
      <c r="A37" s="647"/>
      <c r="B37" s="646" t="s">
        <v>15</v>
      </c>
      <c r="C37" s="646"/>
      <c r="D37" s="645"/>
      <c r="E37" s="644" t="s">
        <v>16</v>
      </c>
      <c r="F37" s="645"/>
      <c r="G37" s="644" t="s">
        <v>17</v>
      </c>
      <c r="H37" s="645"/>
      <c r="I37" s="644" t="s">
        <v>18</v>
      </c>
      <c r="J37" s="646"/>
      <c r="K37" s="570" t="s">
        <v>379</v>
      </c>
      <c r="L37" s="648" t="s">
        <v>380</v>
      </c>
      <c r="M37" s="651" t="s">
        <v>425</v>
      </c>
      <c r="N37" s="615" t="s">
        <v>426</v>
      </c>
      <c r="O37" s="614">
        <v>0.25</v>
      </c>
      <c r="P37" s="614">
        <v>0.25</v>
      </c>
      <c r="Q37" s="614">
        <v>0.25</v>
      </c>
      <c r="R37" s="614">
        <v>0.25</v>
      </c>
      <c r="S37" s="642">
        <v>0.05</v>
      </c>
      <c r="T37" s="615" t="s">
        <v>427</v>
      </c>
      <c r="U37" s="615" t="s">
        <v>19</v>
      </c>
      <c r="V37" s="439" t="s">
        <v>36</v>
      </c>
      <c r="W37" s="438" t="s">
        <v>36</v>
      </c>
      <c r="X37" s="361" t="s">
        <v>21</v>
      </c>
      <c r="Y37" s="500" t="s">
        <v>22</v>
      </c>
      <c r="Z37" s="500" t="s">
        <v>23</v>
      </c>
      <c r="AA37" s="500" t="s">
        <v>24</v>
      </c>
      <c r="AB37" s="362"/>
    </row>
    <row r="38" spans="1:28" ht="44.25" customHeight="1" thickBot="1">
      <c r="A38" s="647"/>
      <c r="B38" s="646" t="s">
        <v>385</v>
      </c>
      <c r="C38" s="646"/>
      <c r="D38" s="645"/>
      <c r="E38" s="300" t="s">
        <v>429</v>
      </c>
      <c r="F38" s="301"/>
      <c r="G38" s="302">
        <v>1</v>
      </c>
      <c r="H38" s="301"/>
      <c r="I38" s="300"/>
      <c r="J38" s="303"/>
      <c r="K38" s="647"/>
      <c r="L38" s="648"/>
      <c r="M38" s="652"/>
      <c r="N38" s="615"/>
      <c r="O38" s="615"/>
      <c r="P38" s="615"/>
      <c r="Q38" s="615"/>
      <c r="R38" s="615"/>
      <c r="S38" s="643"/>
      <c r="T38" s="615"/>
      <c r="U38" s="615"/>
      <c r="V38" s="440" t="s">
        <v>428</v>
      </c>
      <c r="W38" s="441" t="s">
        <v>20</v>
      </c>
      <c r="X38" s="392">
        <v>1.2500000000000001E-2</v>
      </c>
      <c r="Y38" s="392">
        <v>1.2500000000000001E-2</v>
      </c>
      <c r="Z38" s="350">
        <v>0</v>
      </c>
      <c r="AA38" s="350">
        <v>0</v>
      </c>
      <c r="AB38" s="449">
        <v>2.5000000000000001E-2</v>
      </c>
    </row>
    <row r="39" spans="1:28" ht="15.75" thickBot="1">
      <c r="A39" s="647"/>
      <c r="B39" s="294"/>
      <c r="C39" s="294"/>
      <c r="D39" s="294"/>
      <c r="E39" s="294"/>
      <c r="F39" s="294"/>
      <c r="G39" s="294"/>
      <c r="H39" s="294"/>
      <c r="I39" s="294"/>
      <c r="J39" s="294"/>
      <c r="K39" s="647"/>
      <c r="L39" s="649"/>
      <c r="M39" s="651" t="s">
        <v>430</v>
      </c>
      <c r="N39" s="615" t="s">
        <v>426</v>
      </c>
      <c r="O39" s="614">
        <v>0.25</v>
      </c>
      <c r="P39" s="614">
        <v>0.25</v>
      </c>
      <c r="Q39" s="614">
        <v>0.25</v>
      </c>
      <c r="R39" s="614">
        <v>0.25</v>
      </c>
      <c r="S39" s="642">
        <v>0.02</v>
      </c>
      <c r="T39" s="615" t="s">
        <v>427</v>
      </c>
      <c r="U39" s="615" t="s">
        <v>19</v>
      </c>
      <c r="V39" s="709" t="s">
        <v>431</v>
      </c>
      <c r="W39" s="632" t="s">
        <v>20</v>
      </c>
      <c r="X39" s="580">
        <v>5.0000000000000001E-3</v>
      </c>
      <c r="Y39" s="580">
        <v>5.0000000000000001E-3</v>
      </c>
      <c r="Z39" s="581">
        <v>0</v>
      </c>
      <c r="AA39" s="581">
        <v>0</v>
      </c>
      <c r="AB39" s="572">
        <v>0.01</v>
      </c>
    </row>
    <row r="40" spans="1:28" ht="15.75" thickBot="1">
      <c r="A40" s="647"/>
      <c r="B40" s="276"/>
      <c r="C40" s="276"/>
      <c r="D40" s="276"/>
      <c r="E40" s="276"/>
      <c r="F40" s="276"/>
      <c r="G40" s="276"/>
      <c r="H40" s="276"/>
      <c r="I40" s="276"/>
      <c r="J40" s="295"/>
      <c r="K40" s="647"/>
      <c r="L40" s="650"/>
      <c r="M40" s="652"/>
      <c r="N40" s="615"/>
      <c r="O40" s="615"/>
      <c r="P40" s="615"/>
      <c r="Q40" s="615"/>
      <c r="R40" s="615"/>
      <c r="S40" s="643"/>
      <c r="T40" s="615"/>
      <c r="U40" s="615"/>
      <c r="V40" s="709"/>
      <c r="W40" s="615"/>
      <c r="X40" s="580"/>
      <c r="Y40" s="580"/>
      <c r="Z40" s="582"/>
      <c r="AA40" s="582"/>
      <c r="AB40" s="573"/>
    </row>
    <row r="41" spans="1:28" ht="15.75" thickBot="1">
      <c r="A41" s="647"/>
      <c r="B41" s="276"/>
      <c r="C41" s="276"/>
      <c r="D41" s="276"/>
      <c r="E41" s="276"/>
      <c r="F41" s="276"/>
      <c r="G41" s="276"/>
      <c r="H41" s="276"/>
      <c r="I41" s="276"/>
      <c r="J41" s="295"/>
      <c r="K41" s="647"/>
      <c r="L41" s="699" t="s">
        <v>387</v>
      </c>
      <c r="M41" s="700" t="s">
        <v>432</v>
      </c>
      <c r="N41" s="615" t="s">
        <v>426</v>
      </c>
      <c r="O41" s="614">
        <v>0.25</v>
      </c>
      <c r="P41" s="614">
        <v>0.25</v>
      </c>
      <c r="Q41" s="614">
        <v>0.25</v>
      </c>
      <c r="R41" s="614">
        <v>0.25</v>
      </c>
      <c r="S41" s="689">
        <v>0.03</v>
      </c>
      <c r="T41" s="615" t="s">
        <v>433</v>
      </c>
      <c r="U41" s="726" t="s">
        <v>19</v>
      </c>
      <c r="V41" s="709" t="s">
        <v>434</v>
      </c>
      <c r="W41" s="615" t="s">
        <v>20</v>
      </c>
      <c r="X41" s="710">
        <v>7.4999999999999997E-3</v>
      </c>
      <c r="Y41" s="729">
        <v>7.4999999999999997E-3</v>
      </c>
      <c r="Z41" s="732">
        <v>0</v>
      </c>
      <c r="AA41" s="732">
        <v>0</v>
      </c>
      <c r="AB41" s="735">
        <v>1.4999999999999999E-2</v>
      </c>
    </row>
    <row r="42" spans="1:28" ht="15.75" thickBot="1">
      <c r="A42" s="619"/>
      <c r="B42" s="706" t="s">
        <v>31</v>
      </c>
      <c r="C42" s="617" t="s">
        <v>30</v>
      </c>
      <c r="D42" s="617"/>
      <c r="E42" s="617"/>
      <c r="F42" s="617"/>
      <c r="G42" s="617"/>
      <c r="H42" s="617"/>
      <c r="I42" s="617"/>
      <c r="J42" s="618"/>
      <c r="K42" s="647"/>
      <c r="L42" s="648"/>
      <c r="M42" s="701"/>
      <c r="N42" s="615"/>
      <c r="O42" s="615"/>
      <c r="P42" s="615"/>
      <c r="Q42" s="615"/>
      <c r="R42" s="615"/>
      <c r="S42" s="689"/>
      <c r="T42" s="615"/>
      <c r="U42" s="727"/>
      <c r="V42" s="709"/>
      <c r="W42" s="615"/>
      <c r="X42" s="711"/>
      <c r="Y42" s="730"/>
      <c r="Z42" s="733"/>
      <c r="AA42" s="733"/>
      <c r="AB42" s="736"/>
    </row>
    <row r="43" spans="1:28" ht="15.75" customHeight="1" thickBot="1">
      <c r="A43" s="619"/>
      <c r="B43" s="707"/>
      <c r="C43" s="315"/>
      <c r="D43" s="315"/>
      <c r="E43" s="315"/>
      <c r="F43" s="315"/>
      <c r="G43" s="315"/>
      <c r="H43" s="315"/>
      <c r="I43" s="315"/>
      <c r="J43" s="316"/>
      <c r="K43" s="647"/>
      <c r="L43" s="649"/>
      <c r="M43" s="701"/>
      <c r="N43" s="615"/>
      <c r="O43" s="615"/>
      <c r="P43" s="615"/>
      <c r="Q43" s="615"/>
      <c r="R43" s="615"/>
      <c r="S43" s="689"/>
      <c r="T43" s="615"/>
      <c r="U43" s="727"/>
      <c r="V43" s="709"/>
      <c r="W43" s="615"/>
      <c r="X43" s="711"/>
      <c r="Y43" s="730"/>
      <c r="Z43" s="733"/>
      <c r="AA43" s="733"/>
      <c r="AB43" s="736"/>
    </row>
    <row r="44" spans="1:28" ht="34.5" customHeight="1" thickBot="1">
      <c r="A44" s="619"/>
      <c r="B44" s="707"/>
      <c r="C44" s="690" t="s">
        <v>32</v>
      </c>
      <c r="D44" s="690"/>
      <c r="E44" s="690"/>
      <c r="F44" s="657"/>
      <c r="G44" s="656" t="s">
        <v>33</v>
      </c>
      <c r="H44" s="657"/>
      <c r="I44" s="656" t="s">
        <v>34</v>
      </c>
      <c r="J44" s="657"/>
      <c r="K44" s="647"/>
      <c r="L44" s="650"/>
      <c r="M44" s="702"/>
      <c r="N44" s="615"/>
      <c r="O44" s="615"/>
      <c r="P44" s="615"/>
      <c r="Q44" s="615"/>
      <c r="R44" s="615"/>
      <c r="S44" s="689"/>
      <c r="T44" s="615"/>
      <c r="U44" s="728"/>
      <c r="V44" s="709"/>
      <c r="W44" s="615"/>
      <c r="X44" s="711"/>
      <c r="Y44" s="731"/>
      <c r="Z44" s="734"/>
      <c r="AA44" s="734"/>
      <c r="AB44" s="737"/>
    </row>
    <row r="45" spans="1:28" ht="50.25" customHeight="1" thickBot="1">
      <c r="A45" s="619"/>
      <c r="B45" s="708"/>
      <c r="C45" s="317">
        <v>41729</v>
      </c>
      <c r="D45" s="289">
        <v>41820</v>
      </c>
      <c r="E45" s="289">
        <v>41912</v>
      </c>
      <c r="F45" s="289">
        <v>42004</v>
      </c>
      <c r="G45" s="275" t="s">
        <v>41</v>
      </c>
      <c r="H45" s="275" t="s">
        <v>42</v>
      </c>
      <c r="I45" s="656" t="s">
        <v>34</v>
      </c>
      <c r="J45" s="657"/>
      <c r="K45" s="647"/>
      <c r="L45" s="699" t="s">
        <v>435</v>
      </c>
      <c r="M45" s="530" t="s">
        <v>436</v>
      </c>
      <c r="N45" s="327" t="s">
        <v>426</v>
      </c>
      <c r="O45" s="421">
        <v>0.1</v>
      </c>
      <c r="P45" s="421">
        <v>0.2</v>
      </c>
      <c r="Q45" s="422">
        <v>0.5</v>
      </c>
      <c r="R45" s="422">
        <v>0.2</v>
      </c>
      <c r="S45" s="423">
        <v>0.1</v>
      </c>
      <c r="T45" s="327" t="s">
        <v>437</v>
      </c>
      <c r="U45" s="327" t="s">
        <v>19</v>
      </c>
      <c r="V45" s="424" t="s">
        <v>438</v>
      </c>
      <c r="W45" s="327" t="s">
        <v>20</v>
      </c>
      <c r="X45" s="425">
        <v>2.5000000000000001E-2</v>
      </c>
      <c r="Y45" s="425">
        <v>2.5000000000000001E-2</v>
      </c>
      <c r="Z45" s="350">
        <v>0</v>
      </c>
      <c r="AA45" s="350">
        <v>0</v>
      </c>
      <c r="AB45" s="447">
        <v>0.05</v>
      </c>
    </row>
    <row r="46" spans="1:28" ht="46.5" customHeight="1" thickBot="1">
      <c r="A46" s="647"/>
      <c r="B46" s="510">
        <v>139000000</v>
      </c>
      <c r="C46" s="289"/>
      <c r="D46" s="289"/>
      <c r="E46" s="289"/>
      <c r="F46" s="289"/>
      <c r="G46" s="521">
        <v>0.2555</v>
      </c>
      <c r="H46" s="275"/>
      <c r="I46" s="656"/>
      <c r="J46" s="657"/>
      <c r="K46" s="647"/>
      <c r="L46" s="648"/>
      <c r="M46" s="530" t="s">
        <v>439</v>
      </c>
      <c r="N46" s="327" t="s">
        <v>426</v>
      </c>
      <c r="O46" s="421">
        <v>0.1</v>
      </c>
      <c r="P46" s="421">
        <v>0.3</v>
      </c>
      <c r="Q46" s="422">
        <v>0.2</v>
      </c>
      <c r="R46" s="422">
        <v>0.4</v>
      </c>
      <c r="S46" s="423">
        <v>0.1</v>
      </c>
      <c r="T46" s="327" t="s">
        <v>437</v>
      </c>
      <c r="U46" s="327" t="s">
        <v>19</v>
      </c>
      <c r="V46" s="424" t="s">
        <v>440</v>
      </c>
      <c r="W46" s="327" t="s">
        <v>20</v>
      </c>
      <c r="X46" s="426">
        <v>1.2500000000000001E-2</v>
      </c>
      <c r="Y46" s="442">
        <v>0.03</v>
      </c>
      <c r="Z46" s="448">
        <v>0</v>
      </c>
      <c r="AA46" s="448">
        <v>0</v>
      </c>
      <c r="AB46" s="445">
        <v>4.2499999999999996E-2</v>
      </c>
    </row>
    <row r="47" spans="1:28" ht="83.25" customHeight="1" thickBot="1">
      <c r="A47" s="647"/>
      <c r="B47" s="290"/>
      <c r="C47" s="287"/>
      <c r="D47" s="287"/>
      <c r="E47" s="287"/>
      <c r="F47" s="287"/>
      <c r="G47" s="288"/>
      <c r="H47" s="288"/>
      <c r="I47" s="290"/>
      <c r="J47" s="290"/>
      <c r="K47" s="647"/>
      <c r="L47" s="648"/>
      <c r="M47" s="424" t="s">
        <v>441</v>
      </c>
      <c r="N47" s="327" t="s">
        <v>426</v>
      </c>
      <c r="O47" s="421">
        <v>0.1</v>
      </c>
      <c r="P47" s="421">
        <v>0.3</v>
      </c>
      <c r="Q47" s="422">
        <v>0.2</v>
      </c>
      <c r="R47" s="422">
        <v>0.4</v>
      </c>
      <c r="S47" s="423">
        <v>0.1</v>
      </c>
      <c r="T47" s="327" t="s">
        <v>437</v>
      </c>
      <c r="U47" s="327" t="s">
        <v>19</v>
      </c>
      <c r="V47" s="424" t="s">
        <v>442</v>
      </c>
      <c r="W47" s="327" t="s">
        <v>20</v>
      </c>
      <c r="X47" s="427">
        <v>1.0000000000000002E-2</v>
      </c>
      <c r="Y47" s="427">
        <v>0.02</v>
      </c>
      <c r="Z47" s="442">
        <v>0</v>
      </c>
      <c r="AA47" s="442">
        <v>0</v>
      </c>
      <c r="AB47" s="444">
        <v>3.0000000000000002E-2</v>
      </c>
    </row>
    <row r="48" spans="1:28" ht="84" customHeight="1" thickBot="1">
      <c r="A48" s="647"/>
      <c r="B48" s="290"/>
      <c r="C48" s="287"/>
      <c r="D48" s="287"/>
      <c r="E48" s="287"/>
      <c r="F48" s="287"/>
      <c r="G48" s="288"/>
      <c r="H48" s="288"/>
      <c r="I48" s="290"/>
      <c r="J48" s="290"/>
      <c r="K48" s="647"/>
      <c r="L48" s="648"/>
      <c r="M48" s="424" t="s">
        <v>443</v>
      </c>
      <c r="N48" s="327" t="s">
        <v>426</v>
      </c>
      <c r="O48" s="421">
        <v>0.25</v>
      </c>
      <c r="P48" s="421">
        <v>0.25</v>
      </c>
      <c r="Q48" s="421">
        <v>0.25</v>
      </c>
      <c r="R48" s="421">
        <v>0.25</v>
      </c>
      <c r="S48" s="423">
        <v>0.3</v>
      </c>
      <c r="T48" s="327" t="s">
        <v>444</v>
      </c>
      <c r="U48" s="327" t="s">
        <v>19</v>
      </c>
      <c r="V48" s="424" t="s">
        <v>445</v>
      </c>
      <c r="W48" s="327" t="s">
        <v>20</v>
      </c>
      <c r="X48" s="428">
        <v>6.25E-2</v>
      </c>
      <c r="Y48" s="409">
        <v>7.4999999999999997E-2</v>
      </c>
      <c r="Z48" s="442">
        <v>0</v>
      </c>
      <c r="AA48" s="442">
        <v>0</v>
      </c>
      <c r="AB48" s="444">
        <v>0.13750000000000001</v>
      </c>
    </row>
    <row r="49" spans="1:28" ht="62.25" customHeight="1" thickBot="1">
      <c r="A49" s="647"/>
      <c r="B49" s="291"/>
      <c r="C49" s="292"/>
      <c r="D49" s="292"/>
      <c r="E49" s="292"/>
      <c r="F49" s="292"/>
      <c r="G49" s="293"/>
      <c r="H49" s="293"/>
      <c r="I49" s="294"/>
      <c r="J49" s="294"/>
      <c r="K49" s="647"/>
      <c r="L49" s="648"/>
      <c r="M49" s="528" t="s">
        <v>446</v>
      </c>
      <c r="N49" s="327" t="s">
        <v>426</v>
      </c>
      <c r="O49" s="421">
        <v>0.2</v>
      </c>
      <c r="P49" s="421">
        <v>0.3</v>
      </c>
      <c r="Q49" s="422">
        <v>0.4</v>
      </c>
      <c r="R49" s="422">
        <v>0.1</v>
      </c>
      <c r="S49" s="423">
        <v>0.1</v>
      </c>
      <c r="T49" s="327" t="s">
        <v>447</v>
      </c>
      <c r="U49" s="327" t="s">
        <v>19</v>
      </c>
      <c r="V49" s="424" t="s">
        <v>448</v>
      </c>
      <c r="W49" s="327" t="s">
        <v>20</v>
      </c>
      <c r="X49" s="429">
        <v>7.1248142644873697E-3</v>
      </c>
      <c r="Y49" s="429">
        <v>2.3999999999999998E-3</v>
      </c>
      <c r="Z49" s="442">
        <v>0</v>
      </c>
      <c r="AA49" s="442">
        <v>0</v>
      </c>
      <c r="AB49" s="444">
        <v>9.524814264487369E-3</v>
      </c>
    </row>
    <row r="50" spans="1:28" ht="84.75" customHeight="1" thickBot="1">
      <c r="A50" s="647"/>
      <c r="B50" s="291"/>
      <c r="C50" s="292"/>
      <c r="D50" s="292"/>
      <c r="E50" s="292"/>
      <c r="F50" s="292"/>
      <c r="G50" s="293"/>
      <c r="H50" s="293"/>
      <c r="I50" s="294"/>
      <c r="J50" s="294"/>
      <c r="K50" s="647"/>
      <c r="L50" s="649"/>
      <c r="M50" s="424" t="s">
        <v>449</v>
      </c>
      <c r="N50" s="327" t="s">
        <v>426</v>
      </c>
      <c r="O50" s="421">
        <v>0.1</v>
      </c>
      <c r="P50" s="421">
        <v>0.4</v>
      </c>
      <c r="Q50" s="422">
        <v>0.3</v>
      </c>
      <c r="R50" s="422">
        <v>0.2</v>
      </c>
      <c r="S50" s="423">
        <v>0.1</v>
      </c>
      <c r="T50" s="327" t="s">
        <v>447</v>
      </c>
      <c r="U50" s="327" t="s">
        <v>19</v>
      </c>
      <c r="V50" s="424" t="s">
        <v>450</v>
      </c>
      <c r="W50" s="327" t="s">
        <v>20</v>
      </c>
      <c r="X50" s="409">
        <v>1.0000000000000002E-2</v>
      </c>
      <c r="Y50" s="409">
        <v>3.5000000000000003E-2</v>
      </c>
      <c r="Z50" s="442">
        <v>0</v>
      </c>
      <c r="AA50" s="442">
        <v>0</v>
      </c>
      <c r="AB50" s="445">
        <v>4.5000000000000005E-2</v>
      </c>
    </row>
    <row r="51" spans="1:28" ht="75" customHeight="1" thickBot="1">
      <c r="A51" s="647"/>
      <c r="B51" s="318"/>
      <c r="C51" s="319"/>
      <c r="D51" s="319"/>
      <c r="E51" s="319"/>
      <c r="F51" s="319"/>
      <c r="G51" s="319"/>
      <c r="H51" s="319"/>
      <c r="I51" s="319"/>
      <c r="J51" s="320"/>
      <c r="K51" s="647"/>
      <c r="L51" s="650"/>
      <c r="M51" s="529" t="s">
        <v>451</v>
      </c>
      <c r="N51" s="327" t="s">
        <v>426</v>
      </c>
      <c r="O51" s="327" t="s">
        <v>25</v>
      </c>
      <c r="P51" s="422">
        <v>0.2</v>
      </c>
      <c r="Q51" s="422">
        <v>0.4</v>
      </c>
      <c r="R51" s="422">
        <v>0.4</v>
      </c>
      <c r="S51" s="423">
        <v>0.1</v>
      </c>
      <c r="T51" s="327" t="s">
        <v>447</v>
      </c>
      <c r="U51" s="327" t="s">
        <v>28</v>
      </c>
      <c r="V51" s="424" t="s">
        <v>452</v>
      </c>
      <c r="W51" s="327" t="s">
        <v>29</v>
      </c>
      <c r="X51" s="428">
        <v>0</v>
      </c>
      <c r="Y51" s="428">
        <v>2.0000000000000004E-2</v>
      </c>
      <c r="Z51" s="442">
        <v>0</v>
      </c>
      <c r="AA51" s="442">
        <v>0</v>
      </c>
      <c r="AB51" s="446">
        <v>2.0000000000000004E-2</v>
      </c>
    </row>
    <row r="52" spans="1:28" ht="15.75" thickBot="1">
      <c r="A52" s="571"/>
      <c r="B52" s="653" t="s">
        <v>37</v>
      </c>
      <c r="C52" s="654"/>
      <c r="D52" s="654"/>
      <c r="E52" s="655"/>
      <c r="F52" s="633" t="s">
        <v>43</v>
      </c>
      <c r="G52" s="634"/>
      <c r="H52" s="634"/>
      <c r="I52" s="634"/>
      <c r="J52" s="635"/>
      <c r="K52" s="571"/>
      <c r="L52" s="636" t="s">
        <v>39</v>
      </c>
      <c r="M52" s="637"/>
      <c r="N52" s="637"/>
      <c r="O52" s="637"/>
      <c r="P52" s="637"/>
      <c r="Q52" s="637"/>
      <c r="R52" s="638"/>
      <c r="S52" s="354">
        <f>SUM(S37:S51)</f>
        <v>0.99999999999999989</v>
      </c>
      <c r="T52" s="326"/>
      <c r="U52" s="326"/>
      <c r="V52" s="326"/>
      <c r="W52" s="326"/>
      <c r="X52" s="354">
        <f t="shared" ref="X52:AA52" si="0">SUM(X37:X51)</f>
        <v>0.15212481426448737</v>
      </c>
      <c r="Y52" s="354">
        <f t="shared" si="0"/>
        <v>0.2324</v>
      </c>
      <c r="Z52" s="354">
        <f t="shared" si="0"/>
        <v>0</v>
      </c>
      <c r="AA52" s="354">
        <f t="shared" si="0"/>
        <v>0</v>
      </c>
      <c r="AB52" s="354">
        <v>0.38452481426448742</v>
      </c>
    </row>
    <row r="53" spans="1:28" ht="15.75" thickBot="1">
      <c r="A53" s="267"/>
      <c r="B53" s="267"/>
      <c r="C53" s="267"/>
      <c r="D53" s="267"/>
      <c r="E53" s="267"/>
      <c r="F53" s="267"/>
      <c r="G53" s="267"/>
      <c r="H53" s="267"/>
      <c r="I53" s="267"/>
      <c r="J53" s="267"/>
      <c r="K53" s="268"/>
      <c r="L53" s="268"/>
      <c r="M53" s="268"/>
      <c r="N53" s="268"/>
      <c r="O53" s="268"/>
      <c r="P53" s="268"/>
      <c r="Q53" s="268"/>
      <c r="R53" s="268"/>
      <c r="S53" s="268"/>
      <c r="T53" s="268"/>
      <c r="U53" s="268"/>
      <c r="V53" s="359"/>
      <c r="W53" s="268"/>
      <c r="X53" s="268"/>
      <c r="Y53" s="266"/>
      <c r="Z53" s="266"/>
      <c r="AA53" s="266"/>
      <c r="AB53" s="266"/>
    </row>
    <row r="54" spans="1:28" ht="15.75" thickBot="1">
      <c r="A54" s="554" t="s">
        <v>453</v>
      </c>
      <c r="B54" s="558" t="s">
        <v>4</v>
      </c>
      <c r="C54" s="558"/>
      <c r="D54" s="558"/>
      <c r="E54" s="558"/>
      <c r="F54" s="558"/>
      <c r="G54" s="558"/>
      <c r="H54" s="558"/>
      <c r="I54" s="558"/>
      <c r="J54" s="559"/>
      <c r="K54" s="554" t="s">
        <v>5</v>
      </c>
      <c r="L54" s="658" t="s">
        <v>6</v>
      </c>
      <c r="M54" s="660" t="s">
        <v>7</v>
      </c>
      <c r="N54" s="660" t="s">
        <v>8</v>
      </c>
      <c r="O54" s="662" t="s">
        <v>40</v>
      </c>
      <c r="P54" s="663"/>
      <c r="Q54" s="663"/>
      <c r="R54" s="664"/>
      <c r="S54" s="639" t="s">
        <v>9</v>
      </c>
      <c r="T54" s="639" t="s">
        <v>10</v>
      </c>
      <c r="U54" s="639" t="s">
        <v>11</v>
      </c>
      <c r="V54" s="639" t="s">
        <v>12</v>
      </c>
      <c r="W54" s="630" t="s">
        <v>13</v>
      </c>
      <c r="X54" s="564" t="s">
        <v>44</v>
      </c>
      <c r="Y54" s="565"/>
      <c r="Z54" s="565"/>
      <c r="AA54" s="566"/>
      <c r="AB54" s="720" t="s">
        <v>14</v>
      </c>
    </row>
    <row r="55" spans="1:28" ht="15.75" thickBot="1">
      <c r="A55" s="555"/>
      <c r="B55" s="560"/>
      <c r="C55" s="560"/>
      <c r="D55" s="560"/>
      <c r="E55" s="560"/>
      <c r="F55" s="560"/>
      <c r="G55" s="560"/>
      <c r="H55" s="560"/>
      <c r="I55" s="560"/>
      <c r="J55" s="561"/>
      <c r="K55" s="557"/>
      <c r="L55" s="659"/>
      <c r="M55" s="661"/>
      <c r="N55" s="661"/>
      <c r="O55" s="373">
        <v>41729</v>
      </c>
      <c r="P55" s="373">
        <v>41820</v>
      </c>
      <c r="Q55" s="373">
        <v>41912</v>
      </c>
      <c r="R55" s="373">
        <v>42004</v>
      </c>
      <c r="S55" s="640"/>
      <c r="T55" s="641"/>
      <c r="U55" s="641"/>
      <c r="V55" s="641"/>
      <c r="W55" s="631"/>
      <c r="X55" s="567"/>
      <c r="Y55" s="568"/>
      <c r="Z55" s="568"/>
      <c r="AA55" s="569"/>
      <c r="AB55" s="721"/>
    </row>
    <row r="56" spans="1:28" ht="15.75" thickBot="1">
      <c r="A56" s="555"/>
      <c r="B56" s="665" t="s">
        <v>15</v>
      </c>
      <c r="C56" s="665"/>
      <c r="D56" s="666"/>
      <c r="E56" s="678" t="s">
        <v>16</v>
      </c>
      <c r="F56" s="666"/>
      <c r="G56" s="678" t="s">
        <v>17</v>
      </c>
      <c r="H56" s="666"/>
      <c r="I56" s="678" t="s">
        <v>18</v>
      </c>
      <c r="J56" s="665"/>
      <c r="K56" s="554" t="s">
        <v>379</v>
      </c>
      <c r="L56" s="564" t="s">
        <v>380</v>
      </c>
      <c r="M56" s="675" t="s">
        <v>454</v>
      </c>
      <c r="N56" s="672" t="s">
        <v>455</v>
      </c>
      <c r="O56" s="671">
        <v>0.21</v>
      </c>
      <c r="P56" s="671">
        <v>0.33</v>
      </c>
      <c r="Q56" s="671">
        <v>0.25</v>
      </c>
      <c r="R56" s="671">
        <v>0.21</v>
      </c>
      <c r="S56" s="671">
        <v>0.15</v>
      </c>
      <c r="T56" s="672" t="s">
        <v>456</v>
      </c>
      <c r="U56" s="717" t="s">
        <v>19</v>
      </c>
      <c r="V56" s="677" t="s">
        <v>457</v>
      </c>
      <c r="W56" s="672" t="s">
        <v>20</v>
      </c>
      <c r="X56" s="431" t="s">
        <v>21</v>
      </c>
      <c r="Y56" s="432" t="s">
        <v>22</v>
      </c>
      <c r="Z56" s="432" t="s">
        <v>23</v>
      </c>
      <c r="AA56" s="432" t="s">
        <v>24</v>
      </c>
      <c r="AB56" s="433"/>
    </row>
    <row r="57" spans="1:28" ht="35.25" customHeight="1" thickBot="1">
      <c r="A57" s="555"/>
      <c r="B57" s="678" t="s">
        <v>385</v>
      </c>
      <c r="C57" s="665"/>
      <c r="D57" s="666"/>
      <c r="E57" s="678" t="s">
        <v>458</v>
      </c>
      <c r="F57" s="666"/>
      <c r="G57" s="679">
        <v>1</v>
      </c>
      <c r="H57" s="666"/>
      <c r="I57" s="678"/>
      <c r="J57" s="666"/>
      <c r="K57" s="555"/>
      <c r="L57" s="670"/>
      <c r="M57" s="676"/>
      <c r="N57" s="672"/>
      <c r="O57" s="672"/>
      <c r="P57" s="672"/>
      <c r="Q57" s="672"/>
      <c r="R57" s="672"/>
      <c r="S57" s="671"/>
      <c r="T57" s="672"/>
      <c r="U57" s="672"/>
      <c r="V57" s="677"/>
      <c r="W57" s="672"/>
      <c r="X57" s="434">
        <v>3.15E-2</v>
      </c>
      <c r="Y57" s="443">
        <v>0</v>
      </c>
      <c r="Z57" s="443">
        <v>0</v>
      </c>
      <c r="AA57" s="443">
        <v>0</v>
      </c>
      <c r="AB57" s="435">
        <v>3.15E-2</v>
      </c>
    </row>
    <row r="58" spans="1:28" ht="15.75" thickBot="1">
      <c r="A58" s="555"/>
      <c r="B58" s="299"/>
      <c r="C58" s="299"/>
      <c r="D58" s="299"/>
      <c r="E58" s="299"/>
      <c r="F58" s="299"/>
      <c r="G58" s="299"/>
      <c r="H58" s="299"/>
      <c r="I58" s="299"/>
      <c r="J58" s="299"/>
      <c r="K58" s="555"/>
      <c r="L58" s="670"/>
      <c r="M58" s="680" t="s">
        <v>459</v>
      </c>
      <c r="N58" s="672" t="s">
        <v>460</v>
      </c>
      <c r="O58" s="671">
        <v>0.14000000000000001</v>
      </c>
      <c r="P58" s="671">
        <v>0.3</v>
      </c>
      <c r="Q58" s="671">
        <v>0.34</v>
      </c>
      <c r="R58" s="671">
        <v>0.22</v>
      </c>
      <c r="S58" s="671">
        <v>0.1</v>
      </c>
      <c r="T58" s="672" t="s">
        <v>456</v>
      </c>
      <c r="U58" s="717" t="s">
        <v>19</v>
      </c>
      <c r="V58" s="677" t="s">
        <v>461</v>
      </c>
      <c r="W58" s="672" t="s">
        <v>20</v>
      </c>
      <c r="X58" s="725">
        <v>1.4000000000000002E-2</v>
      </c>
      <c r="Y58" s="744">
        <v>0</v>
      </c>
      <c r="Z58" s="744">
        <v>0</v>
      </c>
      <c r="AA58" s="744">
        <v>0</v>
      </c>
      <c r="AB58" s="746">
        <v>1.4000000000000002E-2</v>
      </c>
    </row>
    <row r="59" spans="1:28" ht="27.75" customHeight="1" thickBot="1">
      <c r="A59" s="555"/>
      <c r="B59" s="274"/>
      <c r="C59" s="274"/>
      <c r="D59" s="274"/>
      <c r="E59" s="274"/>
      <c r="F59" s="274"/>
      <c r="G59" s="274"/>
      <c r="H59" s="274"/>
      <c r="I59" s="274"/>
      <c r="J59" s="273"/>
      <c r="K59" s="555"/>
      <c r="L59" s="670"/>
      <c r="M59" s="681"/>
      <c r="N59" s="672"/>
      <c r="O59" s="672"/>
      <c r="P59" s="672"/>
      <c r="Q59" s="672"/>
      <c r="R59" s="672"/>
      <c r="S59" s="672"/>
      <c r="T59" s="672"/>
      <c r="U59" s="672"/>
      <c r="V59" s="677"/>
      <c r="W59" s="672"/>
      <c r="X59" s="725"/>
      <c r="Y59" s="745"/>
      <c r="Z59" s="745"/>
      <c r="AA59" s="745"/>
      <c r="AB59" s="746"/>
    </row>
    <row r="60" spans="1:28" ht="43.5" customHeight="1" thickBot="1">
      <c r="A60" s="555"/>
      <c r="B60" s="274"/>
      <c r="C60" s="274"/>
      <c r="D60" s="274"/>
      <c r="E60" s="274"/>
      <c r="F60" s="274"/>
      <c r="G60" s="274"/>
      <c r="H60" s="274"/>
      <c r="I60" s="274"/>
      <c r="J60" s="273"/>
      <c r="K60" s="555"/>
      <c r="L60" s="567"/>
      <c r="M60" s="374" t="s">
        <v>462</v>
      </c>
      <c r="N60" s="375" t="s">
        <v>463</v>
      </c>
      <c r="O60" s="375" t="s">
        <v>25</v>
      </c>
      <c r="P60" s="430">
        <v>0.32</v>
      </c>
      <c r="Q60" s="430">
        <v>0.25</v>
      </c>
      <c r="R60" s="430">
        <v>0.43</v>
      </c>
      <c r="S60" s="430">
        <v>0.1</v>
      </c>
      <c r="T60" s="375" t="s">
        <v>456</v>
      </c>
      <c r="U60" s="375" t="s">
        <v>28</v>
      </c>
      <c r="V60" s="436" t="s">
        <v>464</v>
      </c>
      <c r="W60" s="375" t="s">
        <v>29</v>
      </c>
      <c r="X60" s="434">
        <v>0</v>
      </c>
      <c r="Y60" s="443">
        <v>0</v>
      </c>
      <c r="Z60" s="443">
        <v>0</v>
      </c>
      <c r="AA60" s="443">
        <v>0</v>
      </c>
      <c r="AB60" s="437">
        <v>0</v>
      </c>
    </row>
    <row r="61" spans="1:28" ht="15.75" hidden="1" customHeight="1" thickBot="1">
      <c r="A61" s="555"/>
      <c r="B61" s="274"/>
      <c r="C61" s="274"/>
      <c r="D61" s="274"/>
      <c r="E61" s="274"/>
      <c r="F61" s="274"/>
      <c r="G61" s="274"/>
      <c r="H61" s="274"/>
      <c r="I61" s="274"/>
      <c r="J61" s="273"/>
      <c r="K61" s="555"/>
      <c r="L61" s="630" t="s">
        <v>387</v>
      </c>
      <c r="M61" s="675" t="s">
        <v>465</v>
      </c>
      <c r="N61" s="672" t="s">
        <v>466</v>
      </c>
      <c r="O61" s="671">
        <v>0.13</v>
      </c>
      <c r="P61" s="671">
        <v>0.18</v>
      </c>
      <c r="Q61" s="671">
        <v>0.13</v>
      </c>
      <c r="R61" s="671">
        <v>0.56000000000000005</v>
      </c>
      <c r="S61" s="671">
        <v>0.25</v>
      </c>
      <c r="T61" s="672" t="s">
        <v>456</v>
      </c>
      <c r="U61" s="717" t="s">
        <v>19</v>
      </c>
      <c r="V61" s="677" t="s">
        <v>467</v>
      </c>
      <c r="W61" s="672" t="s">
        <v>20</v>
      </c>
      <c r="X61" s="712">
        <v>3.2500000000000001E-2</v>
      </c>
      <c r="Y61" s="443">
        <v>0</v>
      </c>
      <c r="Z61" s="443">
        <v>0</v>
      </c>
      <c r="AA61" s="443">
        <v>0</v>
      </c>
      <c r="AB61" s="742">
        <v>3.2500000000000001E-2</v>
      </c>
    </row>
    <row r="62" spans="1:28" ht="33.75" customHeight="1" thickBot="1">
      <c r="A62" s="555"/>
      <c r="B62" s="558" t="s">
        <v>30</v>
      </c>
      <c r="C62" s="558"/>
      <c r="D62" s="558"/>
      <c r="E62" s="558"/>
      <c r="F62" s="558"/>
      <c r="G62" s="558"/>
      <c r="H62" s="558"/>
      <c r="I62" s="558"/>
      <c r="J62" s="558"/>
      <c r="K62" s="555"/>
      <c r="L62" s="673"/>
      <c r="M62" s="676"/>
      <c r="N62" s="672"/>
      <c r="O62" s="672"/>
      <c r="P62" s="672"/>
      <c r="Q62" s="672"/>
      <c r="R62" s="672"/>
      <c r="S62" s="672"/>
      <c r="T62" s="672"/>
      <c r="U62" s="672"/>
      <c r="V62" s="677"/>
      <c r="W62" s="672"/>
      <c r="X62" s="712"/>
      <c r="Y62" s="443">
        <v>0</v>
      </c>
      <c r="Z62" s="443">
        <v>0</v>
      </c>
      <c r="AA62" s="443">
        <v>0</v>
      </c>
      <c r="AB62" s="743"/>
    </row>
    <row r="63" spans="1:28" ht="15.75" thickBot="1">
      <c r="A63" s="555"/>
      <c r="B63" s="560"/>
      <c r="C63" s="560"/>
      <c r="D63" s="560"/>
      <c r="E63" s="560"/>
      <c r="F63" s="560"/>
      <c r="G63" s="560"/>
      <c r="H63" s="560"/>
      <c r="I63" s="560"/>
      <c r="J63" s="560"/>
      <c r="K63" s="555"/>
      <c r="L63" s="674"/>
      <c r="M63" s="680" t="s">
        <v>468</v>
      </c>
      <c r="N63" s="672" t="s">
        <v>469</v>
      </c>
      <c r="O63" s="671">
        <v>0.1</v>
      </c>
      <c r="P63" s="671">
        <v>0.38</v>
      </c>
      <c r="Q63" s="671">
        <v>0.43</v>
      </c>
      <c r="R63" s="671">
        <v>0.09</v>
      </c>
      <c r="S63" s="671">
        <v>0.2</v>
      </c>
      <c r="T63" s="672" t="s">
        <v>456</v>
      </c>
      <c r="U63" s="717" t="s">
        <v>19</v>
      </c>
      <c r="V63" s="677" t="s">
        <v>470</v>
      </c>
      <c r="W63" s="672" t="s">
        <v>20</v>
      </c>
      <c r="X63" s="712">
        <v>1.0000000000000002E-2</v>
      </c>
      <c r="Y63" s="744">
        <v>0</v>
      </c>
      <c r="Z63" s="744">
        <v>0</v>
      </c>
      <c r="AA63" s="744">
        <v>0</v>
      </c>
      <c r="AB63" s="742">
        <v>1.0000000000000002E-2</v>
      </c>
    </row>
    <row r="64" spans="1:28" ht="31.5" customHeight="1" thickBot="1">
      <c r="A64" s="555"/>
      <c r="B64" s="610" t="s">
        <v>31</v>
      </c>
      <c r="C64" s="588" t="s">
        <v>32</v>
      </c>
      <c r="D64" s="714"/>
      <c r="E64" s="714"/>
      <c r="F64" s="589"/>
      <c r="G64" s="588" t="s">
        <v>33</v>
      </c>
      <c r="H64" s="589"/>
      <c r="I64" s="574" t="s">
        <v>34</v>
      </c>
      <c r="J64" s="558"/>
      <c r="K64" s="555"/>
      <c r="L64" s="631"/>
      <c r="M64" s="681"/>
      <c r="N64" s="672"/>
      <c r="O64" s="672"/>
      <c r="P64" s="672"/>
      <c r="Q64" s="672"/>
      <c r="R64" s="672"/>
      <c r="S64" s="672"/>
      <c r="T64" s="672"/>
      <c r="U64" s="672"/>
      <c r="V64" s="677"/>
      <c r="W64" s="672"/>
      <c r="X64" s="712"/>
      <c r="Y64" s="745"/>
      <c r="Z64" s="745"/>
      <c r="AA64" s="745"/>
      <c r="AB64" s="743"/>
    </row>
    <row r="65" spans="1:28" ht="15.75" thickBot="1">
      <c r="A65" s="555"/>
      <c r="B65" s="713"/>
      <c r="C65" s="269">
        <v>41729</v>
      </c>
      <c r="D65" s="270">
        <v>41820</v>
      </c>
      <c r="E65" s="270">
        <v>41912</v>
      </c>
      <c r="F65" s="271">
        <v>42004</v>
      </c>
      <c r="G65" s="272" t="s">
        <v>41</v>
      </c>
      <c r="H65" s="297" t="s">
        <v>42</v>
      </c>
      <c r="I65" s="575"/>
      <c r="J65" s="560"/>
      <c r="K65" s="555"/>
      <c r="L65" s="630" t="s">
        <v>435</v>
      </c>
      <c r="M65" s="680" t="s">
        <v>471</v>
      </c>
      <c r="N65" s="672" t="s">
        <v>472</v>
      </c>
      <c r="O65" s="671">
        <v>0.25</v>
      </c>
      <c r="P65" s="671">
        <v>0.25</v>
      </c>
      <c r="Q65" s="671">
        <v>0.25</v>
      </c>
      <c r="R65" s="671">
        <v>0.25</v>
      </c>
      <c r="S65" s="671">
        <v>0.2</v>
      </c>
      <c r="T65" s="672" t="s">
        <v>456</v>
      </c>
      <c r="U65" s="717" t="s">
        <v>19</v>
      </c>
      <c r="V65" s="677" t="s">
        <v>473</v>
      </c>
      <c r="W65" s="672" t="s">
        <v>20</v>
      </c>
      <c r="X65" s="712">
        <v>0.05</v>
      </c>
      <c r="Y65" s="744">
        <v>0</v>
      </c>
      <c r="Z65" s="744">
        <v>0</v>
      </c>
      <c r="AA65" s="744">
        <v>0</v>
      </c>
      <c r="AB65" s="742">
        <v>0.05</v>
      </c>
    </row>
    <row r="66" spans="1:28" ht="82.5" customHeight="1" thickBot="1">
      <c r="A66" s="555"/>
      <c r="B66" s="511">
        <v>126190000</v>
      </c>
      <c r="C66" s="323"/>
      <c r="D66" s="323"/>
      <c r="E66" s="323"/>
      <c r="F66" s="323"/>
      <c r="G66" s="518">
        <v>0.23200000000000001</v>
      </c>
      <c r="H66" s="324"/>
      <c r="I66" s="715"/>
      <c r="J66" s="716"/>
      <c r="K66" s="555"/>
      <c r="L66" s="631"/>
      <c r="M66" s="681"/>
      <c r="N66" s="672"/>
      <c r="O66" s="672"/>
      <c r="P66" s="672"/>
      <c r="Q66" s="672"/>
      <c r="R66" s="672"/>
      <c r="S66" s="672"/>
      <c r="T66" s="672"/>
      <c r="U66" s="672"/>
      <c r="V66" s="677"/>
      <c r="W66" s="672"/>
      <c r="X66" s="712"/>
      <c r="Y66" s="745"/>
      <c r="Z66" s="745"/>
      <c r="AA66" s="745"/>
      <c r="AB66" s="743"/>
    </row>
    <row r="67" spans="1:28" ht="15.75" thickBot="1">
      <c r="A67" s="557"/>
      <c r="B67" s="682" t="s">
        <v>37</v>
      </c>
      <c r="C67" s="683"/>
      <c r="D67" s="683"/>
      <c r="E67" s="684"/>
      <c r="F67" s="685" t="s">
        <v>474</v>
      </c>
      <c r="G67" s="686"/>
      <c r="H67" s="686"/>
      <c r="I67" s="686"/>
      <c r="J67" s="687"/>
      <c r="K67" s="557"/>
      <c r="L67" s="667" t="s">
        <v>39</v>
      </c>
      <c r="M67" s="668"/>
      <c r="N67" s="668"/>
      <c r="O67" s="668"/>
      <c r="P67" s="668"/>
      <c r="Q67" s="668"/>
      <c r="R67" s="669"/>
      <c r="S67" s="376">
        <f>SUM(S56:S66)</f>
        <v>1</v>
      </c>
      <c r="T67" s="718"/>
      <c r="U67" s="718"/>
      <c r="V67" s="718"/>
      <c r="W67" s="718"/>
      <c r="X67" s="376">
        <f t="shared" ref="X67:AB67" si="1">SUM(X56:X66)</f>
        <v>0.13800000000000001</v>
      </c>
      <c r="Y67" s="376">
        <f t="shared" si="1"/>
        <v>0</v>
      </c>
      <c r="Z67" s="376">
        <f t="shared" si="1"/>
        <v>0</v>
      </c>
      <c r="AA67" s="376">
        <f t="shared" si="1"/>
        <v>0</v>
      </c>
      <c r="AB67" s="376">
        <f t="shared" si="1"/>
        <v>0.13800000000000001</v>
      </c>
    </row>
    <row r="68" spans="1:28">
      <c r="A68" s="266"/>
      <c r="B68" s="266"/>
      <c r="C68" s="266"/>
      <c r="D68" s="266"/>
      <c r="E68" s="266"/>
      <c r="F68" s="266"/>
      <c r="G68" s="266"/>
      <c r="H68" s="266"/>
      <c r="I68" s="266"/>
      <c r="J68" s="266"/>
      <c r="K68" s="266"/>
      <c r="L68" s="266"/>
      <c r="M68" s="266"/>
      <c r="N68" s="266"/>
      <c r="O68" s="266"/>
      <c r="P68" s="266"/>
      <c r="Q68" s="266"/>
      <c r="R68" s="266"/>
      <c r="S68" s="333"/>
      <c r="T68" s="266"/>
      <c r="U68" s="266"/>
      <c r="V68" s="747" t="s">
        <v>36</v>
      </c>
      <c r="W68" s="747"/>
      <c r="X68" s="266"/>
      <c r="Y68" s="741" t="s">
        <v>45</v>
      </c>
      <c r="Z68" s="741"/>
      <c r="AA68" s="741"/>
      <c r="AB68" s="741"/>
    </row>
  </sheetData>
  <sheetProtection password="AF5C" sheet="1" objects="1" scenarios="1"/>
  <mergeCells count="247">
    <mergeCell ref="AB41:AB44"/>
    <mergeCell ref="T33:W33"/>
    <mergeCell ref="Y68:AB68"/>
    <mergeCell ref="AB63:AB64"/>
    <mergeCell ref="Y65:Y66"/>
    <mergeCell ref="Z65:Z66"/>
    <mergeCell ref="AA65:AA66"/>
    <mergeCell ref="AB65:AB66"/>
    <mergeCell ref="Y58:Y59"/>
    <mergeCell ref="Z58:Z59"/>
    <mergeCell ref="AA58:AA59"/>
    <mergeCell ref="AB58:AB59"/>
    <mergeCell ref="AB61:AB62"/>
    <mergeCell ref="Y63:Y64"/>
    <mergeCell ref="Z63:Z64"/>
    <mergeCell ref="AA63:AA64"/>
    <mergeCell ref="X61:X62"/>
    <mergeCell ref="V68:W68"/>
    <mergeCell ref="T56:T57"/>
    <mergeCell ref="U56:U57"/>
    <mergeCell ref="P65:P66"/>
    <mergeCell ref="S63:S64"/>
    <mergeCell ref="W58:W59"/>
    <mergeCell ref="T65:T66"/>
    <mergeCell ref="X58:X59"/>
    <mergeCell ref="U41:U44"/>
    <mergeCell ref="Y41:Y44"/>
    <mergeCell ref="Z41:Z44"/>
    <mergeCell ref="AA41:AA44"/>
    <mergeCell ref="R63:R64"/>
    <mergeCell ref="T61:T62"/>
    <mergeCell ref="U61:U62"/>
    <mergeCell ref="V61:V62"/>
    <mergeCell ref="T67:W67"/>
    <mergeCell ref="D1:AB1"/>
    <mergeCell ref="D2:AB2"/>
    <mergeCell ref="D3:AB3"/>
    <mergeCell ref="D4:AB4"/>
    <mergeCell ref="AB8:AB9"/>
    <mergeCell ref="AB54:AB55"/>
    <mergeCell ref="AB10:AB13"/>
    <mergeCell ref="X65:X66"/>
    <mergeCell ref="U63:U64"/>
    <mergeCell ref="V63:V64"/>
    <mergeCell ref="T41:T44"/>
    <mergeCell ref="T39:T40"/>
    <mergeCell ref="U39:U40"/>
    <mergeCell ref="V39:V40"/>
    <mergeCell ref="W35:W36"/>
    <mergeCell ref="T58:T59"/>
    <mergeCell ref="U58:U59"/>
    <mergeCell ref="V58:V59"/>
    <mergeCell ref="S65:S66"/>
    <mergeCell ref="V41:V44"/>
    <mergeCell ref="W41:W44"/>
    <mergeCell ref="X41:X44"/>
    <mergeCell ref="L45:L51"/>
    <mergeCell ref="X63:X64"/>
    <mergeCell ref="B64:B65"/>
    <mergeCell ref="C64:F64"/>
    <mergeCell ref="G64:H64"/>
    <mergeCell ref="I64:J65"/>
    <mergeCell ref="L65:L66"/>
    <mergeCell ref="T63:T64"/>
    <mergeCell ref="I66:J66"/>
    <mergeCell ref="M65:M66"/>
    <mergeCell ref="N65:N66"/>
    <mergeCell ref="W63:W64"/>
    <mergeCell ref="U65:U66"/>
    <mergeCell ref="V65:V66"/>
    <mergeCell ref="W65:W66"/>
    <mergeCell ref="O61:O62"/>
    <mergeCell ref="P61:P62"/>
    <mergeCell ref="S61:S62"/>
    <mergeCell ref="R58:R59"/>
    <mergeCell ref="S58:S59"/>
    <mergeCell ref="W61:W62"/>
    <mergeCell ref="B37:D37"/>
    <mergeCell ref="O37:O38"/>
    <mergeCell ref="L41:L44"/>
    <mergeCell ref="M41:M44"/>
    <mergeCell ref="O8:R8"/>
    <mergeCell ref="I45:J45"/>
    <mergeCell ref="I46:J46"/>
    <mergeCell ref="C42:J42"/>
    <mergeCell ref="B42:B45"/>
    <mergeCell ref="P58:P59"/>
    <mergeCell ref="Q58:Q59"/>
    <mergeCell ref="M63:M64"/>
    <mergeCell ref="N63:N64"/>
    <mergeCell ref="O63:O64"/>
    <mergeCell ref="P63:P64"/>
    <mergeCell ref="Q63:Q64"/>
    <mergeCell ref="Q61:Q62"/>
    <mergeCell ref="A1:C4"/>
    <mergeCell ref="N41:N44"/>
    <mergeCell ref="O41:O44"/>
    <mergeCell ref="P41:P44"/>
    <mergeCell ref="Q41:Q44"/>
    <mergeCell ref="C44:F44"/>
    <mergeCell ref="G44:H44"/>
    <mergeCell ref="B33:E33"/>
    <mergeCell ref="F33:J33"/>
    <mergeCell ref="L33:R33"/>
    <mergeCell ref="B35:J36"/>
    <mergeCell ref="A6:AB6"/>
    <mergeCell ref="S35:S36"/>
    <mergeCell ref="T35:T36"/>
    <mergeCell ref="U35:U36"/>
    <mergeCell ref="V35:V36"/>
    <mergeCell ref="V56:V57"/>
    <mergeCell ref="W56:W57"/>
    <mergeCell ref="B57:D57"/>
    <mergeCell ref="E57:F57"/>
    <mergeCell ref="G57:H57"/>
    <mergeCell ref="I57:J57"/>
    <mergeCell ref="N56:N57"/>
    <mergeCell ref="O56:O57"/>
    <mergeCell ref="P56:P57"/>
    <mergeCell ref="Q56:Q57"/>
    <mergeCell ref="R56:R57"/>
    <mergeCell ref="S56:S57"/>
    <mergeCell ref="E56:F56"/>
    <mergeCell ref="G56:H56"/>
    <mergeCell ref="I56:J56"/>
    <mergeCell ref="K56:K67"/>
    <mergeCell ref="M56:M57"/>
    <mergeCell ref="M58:M59"/>
    <mergeCell ref="B62:J63"/>
    <mergeCell ref="B67:E67"/>
    <mergeCell ref="F67:J67"/>
    <mergeCell ref="N61:N62"/>
    <mergeCell ref="N58:N59"/>
    <mergeCell ref="O58:O59"/>
    <mergeCell ref="A54:A67"/>
    <mergeCell ref="B54:J55"/>
    <mergeCell ref="K54:K55"/>
    <mergeCell ref="L54:L55"/>
    <mergeCell ref="M54:M55"/>
    <mergeCell ref="N54:N55"/>
    <mergeCell ref="O54:R54"/>
    <mergeCell ref="B56:D56"/>
    <mergeCell ref="A35:A52"/>
    <mergeCell ref="L67:R67"/>
    <mergeCell ref="L56:L60"/>
    <mergeCell ref="Q65:Q66"/>
    <mergeCell ref="R65:R66"/>
    <mergeCell ref="R61:R62"/>
    <mergeCell ref="B38:D38"/>
    <mergeCell ref="P37:P38"/>
    <mergeCell ref="Q37:Q38"/>
    <mergeCell ref="R37:R38"/>
    <mergeCell ref="O65:O66"/>
    <mergeCell ref="M39:M40"/>
    <mergeCell ref="N39:N40"/>
    <mergeCell ref="O39:O40"/>
    <mergeCell ref="L61:L64"/>
    <mergeCell ref="M61:M62"/>
    <mergeCell ref="W54:W55"/>
    <mergeCell ref="W39:W40"/>
    <mergeCell ref="X39:X40"/>
    <mergeCell ref="U37:U38"/>
    <mergeCell ref="F52:J52"/>
    <mergeCell ref="L52:R52"/>
    <mergeCell ref="S54:S55"/>
    <mergeCell ref="T54:T55"/>
    <mergeCell ref="U54:U55"/>
    <mergeCell ref="S37:S38"/>
    <mergeCell ref="T37:T38"/>
    <mergeCell ref="V54:V55"/>
    <mergeCell ref="R39:R40"/>
    <mergeCell ref="E37:F37"/>
    <mergeCell ref="G37:H37"/>
    <mergeCell ref="I37:J37"/>
    <mergeCell ref="K37:K52"/>
    <mergeCell ref="L37:L40"/>
    <mergeCell ref="M37:M38"/>
    <mergeCell ref="N37:N38"/>
    <mergeCell ref="B52:E52"/>
    <mergeCell ref="I44:J44"/>
    <mergeCell ref="R41:R44"/>
    <mergeCell ref="S41:S44"/>
    <mergeCell ref="K35:K36"/>
    <mergeCell ref="L35:L36"/>
    <mergeCell ref="M35:M36"/>
    <mergeCell ref="N35:N36"/>
    <mergeCell ref="P39:P40"/>
    <mergeCell ref="Q39:Q40"/>
    <mergeCell ref="X35:AA36"/>
    <mergeCell ref="T10:T13"/>
    <mergeCell ref="U10:U13"/>
    <mergeCell ref="W10:W13"/>
    <mergeCell ref="R10:R13"/>
    <mergeCell ref="M10:M13"/>
    <mergeCell ref="N10:N13"/>
    <mergeCell ref="O10:O13"/>
    <mergeCell ref="P10:P13"/>
    <mergeCell ref="Q10:Q13"/>
    <mergeCell ref="V10:V13"/>
    <mergeCell ref="O35:R35"/>
    <mergeCell ref="S39:S40"/>
    <mergeCell ref="V8:V9"/>
    <mergeCell ref="W8:W9"/>
    <mergeCell ref="B10:D10"/>
    <mergeCell ref="E10:F10"/>
    <mergeCell ref="G10:H10"/>
    <mergeCell ref="I10:J10"/>
    <mergeCell ref="K10:K33"/>
    <mergeCell ref="L10:L13"/>
    <mergeCell ref="S10:S13"/>
    <mergeCell ref="B11:D12"/>
    <mergeCell ref="E11:F12"/>
    <mergeCell ref="G11:H12"/>
    <mergeCell ref="I11:J12"/>
    <mergeCell ref="L14:L25"/>
    <mergeCell ref="B24:J24"/>
    <mergeCell ref="C25:F25"/>
    <mergeCell ref="G25:H25"/>
    <mergeCell ref="I25:J25"/>
    <mergeCell ref="I14:J14"/>
    <mergeCell ref="I15:J15"/>
    <mergeCell ref="I16:J16"/>
    <mergeCell ref="B14:B15"/>
    <mergeCell ref="A8:A33"/>
    <mergeCell ref="B8:J9"/>
    <mergeCell ref="K8:K9"/>
    <mergeCell ref="L8:L9"/>
    <mergeCell ref="M8:M9"/>
    <mergeCell ref="N8:N9"/>
    <mergeCell ref="X54:AA55"/>
    <mergeCell ref="AB35:AB36"/>
    <mergeCell ref="AB39:AB40"/>
    <mergeCell ref="X8:AA9"/>
    <mergeCell ref="X11:X13"/>
    <mergeCell ref="Y11:Y13"/>
    <mergeCell ref="Z11:Z13"/>
    <mergeCell ref="AA11:AA13"/>
    <mergeCell ref="Y39:Y40"/>
    <mergeCell ref="Z39:Z40"/>
    <mergeCell ref="AA39:AA40"/>
    <mergeCell ref="S8:S9"/>
    <mergeCell ref="T8:T9"/>
    <mergeCell ref="U8:U9"/>
    <mergeCell ref="B26:B27"/>
    <mergeCell ref="I26:J26"/>
    <mergeCell ref="C14:F14"/>
    <mergeCell ref="G14:H14"/>
  </mergeCells>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dimension ref="A3:AG122"/>
  <sheetViews>
    <sheetView topLeftCell="W1" workbookViewId="0">
      <selection activeCell="AE20" sqref="AE20"/>
    </sheetView>
  </sheetViews>
  <sheetFormatPr baseColWidth="10" defaultColWidth="15.7109375" defaultRowHeight="15"/>
  <cols>
    <col min="1" max="12" width="0" hidden="1" customWidth="1"/>
    <col min="17" max="19" width="0" hidden="1" customWidth="1"/>
    <col min="24" max="24" width="15.7109375" style="6"/>
    <col min="25" max="25" width="15.7109375" style="8"/>
    <col min="28" max="28" width="15.7109375" style="2"/>
    <col min="30" max="33" width="15.7109375" style="534"/>
  </cols>
  <sheetData>
    <row r="3" spans="1:33" ht="19.5" customHeight="1">
      <c r="A3" s="748" t="s">
        <v>46</v>
      </c>
      <c r="B3" s="749"/>
      <c r="C3" s="749"/>
      <c r="D3" s="749"/>
      <c r="E3" s="749"/>
      <c r="F3" s="749"/>
      <c r="G3" s="749"/>
      <c r="H3" s="749"/>
      <c r="I3" s="749"/>
      <c r="J3" s="749"/>
      <c r="K3" s="749"/>
      <c r="L3" s="749"/>
      <c r="M3" s="749"/>
      <c r="N3" s="749"/>
      <c r="O3" s="749"/>
      <c r="P3" s="749"/>
      <c r="Q3" s="749"/>
      <c r="R3" s="749"/>
      <c r="S3" s="749"/>
      <c r="T3" s="749"/>
      <c r="U3" s="749"/>
      <c r="V3" s="749"/>
      <c r="W3" s="749"/>
      <c r="X3" s="749"/>
      <c r="Y3" s="749"/>
      <c r="Z3" s="749"/>
      <c r="AA3" s="749"/>
      <c r="AB3" s="749"/>
    </row>
    <row r="4" spans="1:33" ht="15.75" thickBot="1"/>
    <row r="5" spans="1:33" ht="15.75" customHeight="1" thickBot="1">
      <c r="A5" s="750" t="s">
        <v>47</v>
      </c>
      <c r="B5" s="753" t="s">
        <v>4</v>
      </c>
      <c r="C5" s="754"/>
      <c r="D5" s="754"/>
      <c r="E5" s="754"/>
      <c r="F5" s="754"/>
      <c r="G5" s="754"/>
      <c r="H5" s="754"/>
      <c r="I5" s="754"/>
      <c r="J5" s="755"/>
      <c r="K5" s="750" t="s">
        <v>5</v>
      </c>
      <c r="L5" s="750" t="s">
        <v>6</v>
      </c>
      <c r="M5" s="759" t="s">
        <v>7</v>
      </c>
      <c r="N5" s="759" t="s">
        <v>8</v>
      </c>
      <c r="O5" s="761" t="s">
        <v>40</v>
      </c>
      <c r="P5" s="762"/>
      <c r="Q5" s="762"/>
      <c r="R5" s="763"/>
      <c r="S5" s="764" t="s">
        <v>9</v>
      </c>
      <c r="T5" s="764" t="s">
        <v>10</v>
      </c>
      <c r="U5" s="764" t="s">
        <v>11</v>
      </c>
      <c r="V5" s="764" t="s">
        <v>12</v>
      </c>
      <c r="W5" s="764" t="s">
        <v>13</v>
      </c>
      <c r="X5" s="771" t="s">
        <v>44</v>
      </c>
      <c r="Y5" s="772"/>
      <c r="Z5" s="772"/>
      <c r="AA5" s="772"/>
      <c r="AB5" s="773"/>
    </row>
    <row r="6" spans="1:33" ht="36.75" customHeight="1" thickBot="1">
      <c r="A6" s="751"/>
      <c r="B6" s="756"/>
      <c r="C6" s="757"/>
      <c r="D6" s="757"/>
      <c r="E6" s="757"/>
      <c r="F6" s="757"/>
      <c r="G6" s="757"/>
      <c r="H6" s="757"/>
      <c r="I6" s="757"/>
      <c r="J6" s="758"/>
      <c r="K6" s="752"/>
      <c r="L6" s="752"/>
      <c r="M6" s="760"/>
      <c r="N6" s="760"/>
      <c r="O6" s="19">
        <v>41729</v>
      </c>
      <c r="P6" s="9">
        <v>41820</v>
      </c>
      <c r="Q6" s="10">
        <v>41912</v>
      </c>
      <c r="R6" s="11">
        <v>42004</v>
      </c>
      <c r="S6" s="765"/>
      <c r="T6" s="766"/>
      <c r="U6" s="765"/>
      <c r="V6" s="765"/>
      <c r="W6" s="765"/>
      <c r="X6" s="774"/>
      <c r="Y6" s="775"/>
      <c r="Z6" s="775"/>
      <c r="AA6" s="775"/>
      <c r="AB6" s="776"/>
    </row>
    <row r="7" spans="1:33" ht="15.75" customHeight="1" thickBot="1">
      <c r="A7" s="751"/>
      <c r="B7" s="777" t="s">
        <v>15</v>
      </c>
      <c r="C7" s="778"/>
      <c r="D7" s="779"/>
      <c r="E7" s="777" t="s">
        <v>16</v>
      </c>
      <c r="F7" s="779"/>
      <c r="G7" s="777" t="s">
        <v>17</v>
      </c>
      <c r="H7" s="779"/>
      <c r="I7" s="777" t="s">
        <v>18</v>
      </c>
      <c r="J7" s="778"/>
      <c r="K7" s="750" t="s">
        <v>47</v>
      </c>
      <c r="L7" s="750" t="s">
        <v>48</v>
      </c>
      <c r="M7" s="780" t="s">
        <v>49</v>
      </c>
      <c r="N7" s="780" t="s">
        <v>50</v>
      </c>
      <c r="O7" s="812" t="s">
        <v>25</v>
      </c>
      <c r="P7" s="813">
        <v>0.7</v>
      </c>
      <c r="Q7" s="767">
        <v>0.28000000000000003</v>
      </c>
      <c r="R7" s="769" t="s">
        <v>25</v>
      </c>
      <c r="S7" s="790">
        <v>0.5</v>
      </c>
      <c r="T7" s="792" t="s">
        <v>51</v>
      </c>
      <c r="U7" s="795" t="s">
        <v>52</v>
      </c>
      <c r="V7" s="796" t="s">
        <v>53</v>
      </c>
      <c r="W7" s="795" t="s">
        <v>54</v>
      </c>
      <c r="X7" s="12" t="s">
        <v>21</v>
      </c>
      <c r="Y7" s="13" t="s">
        <v>22</v>
      </c>
      <c r="Z7" s="13" t="s">
        <v>23</v>
      </c>
      <c r="AA7" s="14" t="s">
        <v>24</v>
      </c>
      <c r="AB7" s="15" t="s">
        <v>14</v>
      </c>
    </row>
    <row r="8" spans="1:33" ht="15.75" thickBot="1">
      <c r="A8" s="751"/>
      <c r="B8" s="797" t="s">
        <v>55</v>
      </c>
      <c r="C8" s="798"/>
      <c r="D8" s="799"/>
      <c r="E8" s="797" t="s">
        <v>56</v>
      </c>
      <c r="F8" s="799"/>
      <c r="G8" s="803" t="s">
        <v>57</v>
      </c>
      <c r="H8" s="804"/>
      <c r="I8" s="807">
        <v>1</v>
      </c>
      <c r="J8" s="798"/>
      <c r="K8" s="751"/>
      <c r="L8" s="751"/>
      <c r="M8" s="811"/>
      <c r="N8" s="787"/>
      <c r="O8" s="812"/>
      <c r="P8" s="813"/>
      <c r="Q8" s="768"/>
      <c r="R8" s="770"/>
      <c r="S8" s="791"/>
      <c r="T8" s="793"/>
      <c r="U8" s="795"/>
      <c r="V8" s="796"/>
      <c r="W8" s="795"/>
      <c r="X8" s="780" t="s">
        <v>25</v>
      </c>
      <c r="Y8" s="782">
        <f>+S7*P7</f>
        <v>0.35</v>
      </c>
      <c r="Z8" s="784">
        <v>0</v>
      </c>
      <c r="AA8" s="784">
        <v>0</v>
      </c>
      <c r="AB8" s="785">
        <f>+Y8+Z8</f>
        <v>0.35</v>
      </c>
    </row>
    <row r="9" spans="1:33" ht="15.75" customHeight="1" thickBot="1">
      <c r="A9" s="751"/>
      <c r="B9" s="800"/>
      <c r="C9" s="801"/>
      <c r="D9" s="802"/>
      <c r="E9" s="800"/>
      <c r="F9" s="802"/>
      <c r="G9" s="805"/>
      <c r="H9" s="806"/>
      <c r="I9" s="800"/>
      <c r="J9" s="801"/>
      <c r="K9" s="751"/>
      <c r="L9" s="751"/>
      <c r="M9" s="811"/>
      <c r="N9" s="787"/>
      <c r="O9" s="812"/>
      <c r="P9" s="813"/>
      <c r="Q9" s="768"/>
      <c r="R9" s="770"/>
      <c r="S9" s="791"/>
      <c r="T9" s="793"/>
      <c r="U9" s="795"/>
      <c r="V9" s="796"/>
      <c r="W9" s="795"/>
      <c r="X9" s="781"/>
      <c r="Y9" s="783"/>
      <c r="Z9" s="783"/>
      <c r="AA9" s="783"/>
      <c r="AB9" s="786"/>
    </row>
    <row r="10" spans="1:33" ht="9.75" customHeight="1" thickBot="1">
      <c r="A10" s="751"/>
      <c r="B10" s="753" t="s">
        <v>30</v>
      </c>
      <c r="C10" s="754"/>
      <c r="D10" s="754"/>
      <c r="E10" s="754"/>
      <c r="F10" s="754"/>
      <c r="G10" s="754"/>
      <c r="H10" s="754"/>
      <c r="I10" s="754"/>
      <c r="J10" s="754"/>
      <c r="K10" s="751"/>
      <c r="L10" s="751"/>
      <c r="M10" s="780" t="s">
        <v>58</v>
      </c>
      <c r="N10" s="780" t="s">
        <v>59</v>
      </c>
      <c r="O10" s="788">
        <v>0.25</v>
      </c>
      <c r="P10" s="789">
        <v>0.25</v>
      </c>
      <c r="Q10" s="808">
        <v>0.25</v>
      </c>
      <c r="R10" s="808">
        <v>0.1</v>
      </c>
      <c r="S10" s="790">
        <v>0.5</v>
      </c>
      <c r="T10" s="793"/>
      <c r="U10" s="795" t="s">
        <v>19</v>
      </c>
      <c r="V10" s="796" t="s">
        <v>60</v>
      </c>
      <c r="W10" s="795" t="s">
        <v>20</v>
      </c>
      <c r="X10" s="782">
        <f>+S10*O10</f>
        <v>0.125</v>
      </c>
      <c r="Y10" s="814">
        <v>0.17</v>
      </c>
      <c r="Z10" s="815">
        <v>0</v>
      </c>
      <c r="AA10" s="815">
        <v>0</v>
      </c>
      <c r="AB10" s="784">
        <f>+X10+Y10</f>
        <v>0.29500000000000004</v>
      </c>
    </row>
    <row r="11" spans="1:33" ht="15.75" thickBot="1">
      <c r="A11" s="751"/>
      <c r="B11" s="756"/>
      <c r="C11" s="757"/>
      <c r="D11" s="757"/>
      <c r="E11" s="757"/>
      <c r="F11" s="757"/>
      <c r="G11" s="757"/>
      <c r="H11" s="757"/>
      <c r="I11" s="757"/>
      <c r="J11" s="757"/>
      <c r="K11" s="751"/>
      <c r="L11" s="751"/>
      <c r="M11" s="787"/>
      <c r="N11" s="787"/>
      <c r="O11" s="788"/>
      <c r="P11" s="789"/>
      <c r="Q11" s="809"/>
      <c r="R11" s="809"/>
      <c r="S11" s="791"/>
      <c r="T11" s="793"/>
      <c r="U11" s="795"/>
      <c r="V11" s="796"/>
      <c r="W11" s="795"/>
      <c r="X11" s="821"/>
      <c r="Y11" s="814"/>
      <c r="Z11" s="815"/>
      <c r="AA11" s="815"/>
      <c r="AB11" s="816"/>
      <c r="AD11" s="535"/>
      <c r="AE11" s="536"/>
    </row>
    <row r="12" spans="1:33" ht="16.5" customHeight="1" thickBot="1">
      <c r="A12" s="751"/>
      <c r="B12" s="12" t="s">
        <v>31</v>
      </c>
      <c r="C12" s="817" t="s">
        <v>32</v>
      </c>
      <c r="D12" s="818"/>
      <c r="E12" s="818"/>
      <c r="F12" s="819"/>
      <c r="G12" s="817" t="s">
        <v>33</v>
      </c>
      <c r="H12" s="819"/>
      <c r="I12" s="817" t="s">
        <v>34</v>
      </c>
      <c r="J12" s="818"/>
      <c r="K12" s="751"/>
      <c r="L12" s="751"/>
      <c r="M12" s="787"/>
      <c r="N12" s="787"/>
      <c r="O12" s="788"/>
      <c r="P12" s="789"/>
      <c r="Q12" s="809"/>
      <c r="R12" s="809"/>
      <c r="S12" s="791"/>
      <c r="T12" s="793"/>
      <c r="U12" s="795"/>
      <c r="V12" s="796"/>
      <c r="W12" s="795"/>
      <c r="X12" s="821"/>
      <c r="Y12" s="814"/>
      <c r="Z12" s="815"/>
      <c r="AA12" s="815"/>
      <c r="AB12" s="816"/>
      <c r="AD12" s="537"/>
      <c r="AE12" s="538"/>
      <c r="AF12" s="16"/>
      <c r="AG12" s="17"/>
    </row>
    <row r="13" spans="1:33" ht="17.25" customHeight="1" thickBot="1">
      <c r="A13" s="751"/>
      <c r="B13" s="18"/>
      <c r="C13" s="19">
        <v>41729</v>
      </c>
      <c r="D13" s="19">
        <v>41820</v>
      </c>
      <c r="E13" s="19">
        <v>41912</v>
      </c>
      <c r="F13" s="19">
        <v>42004</v>
      </c>
      <c r="G13" s="15" t="s">
        <v>41</v>
      </c>
      <c r="H13" s="15" t="s">
        <v>42</v>
      </c>
      <c r="I13" s="20"/>
      <c r="J13" s="21"/>
      <c r="K13" s="751"/>
      <c r="L13" s="751"/>
      <c r="M13" s="787"/>
      <c r="N13" s="787"/>
      <c r="O13" s="788"/>
      <c r="P13" s="789"/>
      <c r="Q13" s="809"/>
      <c r="R13" s="809"/>
      <c r="S13" s="791"/>
      <c r="T13" s="793"/>
      <c r="U13" s="795"/>
      <c r="V13" s="796"/>
      <c r="W13" s="795"/>
      <c r="X13" s="821"/>
      <c r="Y13" s="814"/>
      <c r="Z13" s="815"/>
      <c r="AA13" s="815"/>
      <c r="AB13" s="816"/>
    </row>
    <row r="14" spans="1:33" ht="12.75" customHeight="1" thickBot="1">
      <c r="A14" s="751"/>
      <c r="B14" s="22" t="s">
        <v>35</v>
      </c>
      <c r="C14" s="23"/>
      <c r="D14" s="23"/>
      <c r="E14" s="23"/>
      <c r="F14" s="23"/>
      <c r="G14" s="24"/>
      <c r="H14" s="24"/>
      <c r="I14" s="25"/>
      <c r="J14" s="26"/>
      <c r="K14" s="751"/>
      <c r="L14" s="751"/>
      <c r="M14" s="787"/>
      <c r="N14" s="787"/>
      <c r="O14" s="788"/>
      <c r="P14" s="789"/>
      <c r="Q14" s="809"/>
      <c r="R14" s="809"/>
      <c r="S14" s="791"/>
      <c r="T14" s="793"/>
      <c r="U14" s="795"/>
      <c r="V14" s="796"/>
      <c r="W14" s="795"/>
      <c r="X14" s="822"/>
      <c r="Y14" s="814"/>
      <c r="Z14" s="815"/>
      <c r="AA14" s="815"/>
      <c r="AB14" s="783"/>
      <c r="AD14" s="539"/>
      <c r="AE14" s="540"/>
    </row>
    <row r="15" spans="1:33" ht="16.5" hidden="1" customHeight="1">
      <c r="A15" s="751"/>
      <c r="B15" s="18"/>
      <c r="C15" s="27"/>
      <c r="D15" s="28"/>
      <c r="E15" s="28"/>
      <c r="F15" s="28"/>
      <c r="G15" s="29"/>
      <c r="H15" s="29"/>
      <c r="I15" s="30"/>
      <c r="J15" s="30"/>
      <c r="K15" s="751"/>
      <c r="L15" s="751"/>
      <c r="M15" s="787"/>
      <c r="N15" s="787"/>
      <c r="O15" s="788"/>
      <c r="P15" s="789"/>
      <c r="Q15" s="810"/>
      <c r="R15" s="810"/>
      <c r="S15" s="820"/>
      <c r="T15" s="794"/>
      <c r="U15" s="795"/>
      <c r="V15" s="796"/>
      <c r="W15" s="795"/>
      <c r="X15" s="31"/>
      <c r="Y15" s="32"/>
      <c r="Z15" s="32"/>
      <c r="AA15" s="33"/>
      <c r="AB15" s="32"/>
    </row>
    <row r="16" spans="1:33" ht="15.75" thickBot="1">
      <c r="A16" s="752"/>
      <c r="B16" s="833" t="s">
        <v>37</v>
      </c>
      <c r="C16" s="834"/>
      <c r="D16" s="834"/>
      <c r="E16" s="835"/>
      <c r="F16" s="836" t="s">
        <v>61</v>
      </c>
      <c r="G16" s="837"/>
      <c r="H16" s="837"/>
      <c r="I16" s="837"/>
      <c r="J16" s="837"/>
      <c r="K16" s="752"/>
      <c r="L16" s="756"/>
      <c r="M16" s="777" t="s">
        <v>62</v>
      </c>
      <c r="N16" s="778"/>
      <c r="O16" s="778"/>
      <c r="P16" s="778"/>
      <c r="Q16" s="778"/>
      <c r="R16" s="779"/>
      <c r="S16" s="34">
        <f>SUM(S7:S15)</f>
        <v>1</v>
      </c>
      <c r="T16" s="35"/>
      <c r="U16" s="36"/>
      <c r="V16" s="36"/>
      <c r="W16" s="37"/>
      <c r="X16" s="34">
        <f t="shared" ref="X16:AB16" si="0">SUM(X7:X15)</f>
        <v>0.125</v>
      </c>
      <c r="Y16" s="34">
        <f t="shared" si="0"/>
        <v>0.52</v>
      </c>
      <c r="Z16" s="34">
        <f t="shared" si="0"/>
        <v>0</v>
      </c>
      <c r="AA16" s="34">
        <f t="shared" si="0"/>
        <v>0</v>
      </c>
      <c r="AB16" s="34">
        <f t="shared" si="0"/>
        <v>0.64500000000000002</v>
      </c>
      <c r="AD16" s="541"/>
      <c r="AE16" s="542"/>
    </row>
    <row r="17" spans="1:32" ht="15.75" thickBot="1">
      <c r="A17" s="1"/>
      <c r="B17" s="1"/>
      <c r="C17" s="1"/>
      <c r="D17" s="1"/>
      <c r="E17" s="1"/>
      <c r="F17" s="1"/>
      <c r="G17" s="1"/>
      <c r="H17" s="1"/>
      <c r="I17" s="1"/>
      <c r="J17" s="1"/>
      <c r="K17" s="2"/>
      <c r="L17" s="2"/>
      <c r="M17" s="38"/>
      <c r="N17" s="39"/>
      <c r="O17" s="39"/>
      <c r="P17" s="39"/>
      <c r="Q17" s="39"/>
      <c r="R17" s="39"/>
      <c r="S17" s="40"/>
      <c r="T17" s="2"/>
      <c r="U17" s="2"/>
      <c r="V17" s="2"/>
      <c r="W17" s="2"/>
      <c r="X17" s="41"/>
      <c r="Y17" s="42"/>
      <c r="Z17" s="2"/>
      <c r="AD17" s="541"/>
      <c r="AE17" s="543"/>
    </row>
    <row r="18" spans="1:32" ht="15.75" thickBot="1">
      <c r="A18" s="842" t="s">
        <v>63</v>
      </c>
      <c r="B18" s="838" t="s">
        <v>4</v>
      </c>
      <c r="C18" s="838"/>
      <c r="D18" s="838"/>
      <c r="E18" s="838"/>
      <c r="F18" s="838"/>
      <c r="G18" s="838"/>
      <c r="H18" s="838"/>
      <c r="I18" s="838"/>
      <c r="J18" s="839"/>
      <c r="K18" s="842" t="s">
        <v>5</v>
      </c>
      <c r="L18" s="842" t="s">
        <v>6</v>
      </c>
      <c r="M18" s="844" t="s">
        <v>7</v>
      </c>
      <c r="N18" s="844" t="s">
        <v>8</v>
      </c>
      <c r="O18" s="846" t="s">
        <v>40</v>
      </c>
      <c r="P18" s="847"/>
      <c r="Q18" s="847"/>
      <c r="R18" s="848"/>
      <c r="S18" s="823" t="s">
        <v>9</v>
      </c>
      <c r="T18" s="825" t="s">
        <v>10</v>
      </c>
      <c r="U18" s="825" t="s">
        <v>11</v>
      </c>
      <c r="V18" s="825" t="s">
        <v>12</v>
      </c>
      <c r="W18" s="825" t="s">
        <v>13</v>
      </c>
      <c r="X18" s="827" t="s">
        <v>44</v>
      </c>
      <c r="Y18" s="828"/>
      <c r="Z18" s="828"/>
      <c r="AA18" s="828"/>
      <c r="AB18" s="829"/>
      <c r="AD18" s="541"/>
      <c r="AE18" s="542"/>
    </row>
    <row r="19" spans="1:32" ht="15.75" thickBot="1">
      <c r="A19" s="939"/>
      <c r="B19" s="840"/>
      <c r="C19" s="840"/>
      <c r="D19" s="840"/>
      <c r="E19" s="840"/>
      <c r="F19" s="840"/>
      <c r="G19" s="840"/>
      <c r="H19" s="840"/>
      <c r="I19" s="840"/>
      <c r="J19" s="841"/>
      <c r="K19" s="843"/>
      <c r="L19" s="843"/>
      <c r="M19" s="845"/>
      <c r="N19" s="845"/>
      <c r="O19" s="43">
        <v>41729</v>
      </c>
      <c r="P19" s="43">
        <v>41820</v>
      </c>
      <c r="Q19" s="43">
        <v>41912</v>
      </c>
      <c r="R19" s="43">
        <v>42004</v>
      </c>
      <c r="S19" s="824"/>
      <c r="T19" s="826"/>
      <c r="U19" s="826"/>
      <c r="V19" s="826"/>
      <c r="W19" s="826"/>
      <c r="X19" s="830"/>
      <c r="Y19" s="831"/>
      <c r="Z19" s="831"/>
      <c r="AA19" s="831"/>
      <c r="AB19" s="832"/>
      <c r="AD19" s="544"/>
      <c r="AE19" s="545"/>
      <c r="AF19" s="546"/>
    </row>
    <row r="20" spans="1:32" ht="15.75" thickBot="1">
      <c r="A20" s="939"/>
      <c r="B20" s="871" t="s">
        <v>15</v>
      </c>
      <c r="C20" s="871"/>
      <c r="D20" s="872"/>
      <c r="E20" s="873" t="s">
        <v>16</v>
      </c>
      <c r="F20" s="872"/>
      <c r="G20" s="873" t="s">
        <v>17</v>
      </c>
      <c r="H20" s="872"/>
      <c r="I20" s="873" t="s">
        <v>18</v>
      </c>
      <c r="J20" s="871"/>
      <c r="K20" s="853" t="s">
        <v>64</v>
      </c>
      <c r="L20" s="825" t="s">
        <v>65</v>
      </c>
      <c r="M20" s="857" t="s">
        <v>66</v>
      </c>
      <c r="N20" s="860" t="s">
        <v>67</v>
      </c>
      <c r="O20" s="863">
        <v>0.25</v>
      </c>
      <c r="P20" s="866">
        <v>0.25</v>
      </c>
      <c r="Q20" s="866">
        <v>0.25</v>
      </c>
      <c r="R20" s="866">
        <v>0.25</v>
      </c>
      <c r="S20" s="886">
        <v>0.2</v>
      </c>
      <c r="T20" s="889" t="s">
        <v>68</v>
      </c>
      <c r="U20" s="892" t="s">
        <v>19</v>
      </c>
      <c r="V20" s="895" t="str">
        <f>+'[1]ATENCION AL CIUDADANO'!L5</f>
        <v xml:space="preserve">PRIMER TRIMESTRE: Participaron cuatro (4) funcionarios del Grupo de Atención al Ciudadano en la capacitación de inducción y re inducción celebrada los días 20 y 21 de febrero, programada por la Superintendencia de Puertos y Transporte, Grupo Talento Humano.                                                Presentación en power point de Políticas de Atención al Ciudadano Versión 2.
SEGUNDO TRIMESTRE: Participaron dos (2) funcionarios del Grupo de Atención al Ciudadano en el seminario taller "El servicio como facilitador de los derechos humanos" 22/05/2014; capacitación  del grupo en el aplicativo VIGIA, de manera personalizada por el área de de sistemas para la recepción de denuncias app móvil; Con VB de la Secretaria General se ha programado la participación del grupo en las ferias del servicio del DNP los tramites y servicios que se ofrecerán a la ciudadanía en las ferias. La participación de la funcionaria Rocio Oviedo en el primer encuentro del servicio al ciudadano el 9 de abril de 2014, atendió y capacito en el tema de PQRS y VIGIA ciudadanos y vigilados en la plaza mayor de la ciudad de Medellín, los días 14 y 17 de mayo de 2014, en el encuentro de transportadores de carga.
</v>
      </c>
      <c r="W20" s="898" t="s">
        <v>20</v>
      </c>
      <c r="X20" s="377" t="s">
        <v>21</v>
      </c>
      <c r="Y20" s="386" t="s">
        <v>22</v>
      </c>
      <c r="Z20" s="385" t="s">
        <v>23</v>
      </c>
      <c r="AA20" s="387" t="s">
        <v>24</v>
      </c>
      <c r="AB20" s="281" t="s">
        <v>14</v>
      </c>
      <c r="AE20" s="547"/>
      <c r="AF20" s="547"/>
    </row>
    <row r="21" spans="1:32" ht="15.75" thickBot="1">
      <c r="A21" s="939"/>
      <c r="B21" s="849" t="s">
        <v>69</v>
      </c>
      <c r="C21" s="849"/>
      <c r="D21" s="850"/>
      <c r="E21" s="853" t="s">
        <v>70</v>
      </c>
      <c r="F21" s="839"/>
      <c r="G21" s="855">
        <v>1</v>
      </c>
      <c r="H21" s="850"/>
      <c r="I21" s="855">
        <v>1</v>
      </c>
      <c r="J21" s="850"/>
      <c r="K21" s="874"/>
      <c r="L21" s="875"/>
      <c r="M21" s="858"/>
      <c r="N21" s="861"/>
      <c r="O21" s="864"/>
      <c r="P21" s="867"/>
      <c r="Q21" s="869"/>
      <c r="R21" s="869"/>
      <c r="S21" s="887"/>
      <c r="T21" s="890"/>
      <c r="U21" s="893"/>
      <c r="V21" s="896"/>
      <c r="W21" s="899"/>
      <c r="X21" s="876">
        <v>0.05</v>
      </c>
      <c r="Y21" s="876">
        <v>0.05</v>
      </c>
      <c r="Z21" s="382">
        <v>0</v>
      </c>
      <c r="AA21" s="382">
        <v>0</v>
      </c>
      <c r="AB21" s="877">
        <f>+AA21+Z21+Y21+X21</f>
        <v>0.1</v>
      </c>
      <c r="AE21" s="548"/>
      <c r="AF21" s="547"/>
    </row>
    <row r="22" spans="1:32" ht="15.75" thickBot="1">
      <c r="A22" s="939"/>
      <c r="B22" s="851"/>
      <c r="C22" s="851"/>
      <c r="D22" s="852"/>
      <c r="E22" s="854"/>
      <c r="F22" s="841"/>
      <c r="G22" s="856"/>
      <c r="H22" s="852"/>
      <c r="I22" s="856"/>
      <c r="J22" s="852"/>
      <c r="K22" s="874"/>
      <c r="L22" s="875"/>
      <c r="M22" s="858"/>
      <c r="N22" s="861"/>
      <c r="O22" s="864"/>
      <c r="P22" s="867"/>
      <c r="Q22" s="869"/>
      <c r="R22" s="869"/>
      <c r="S22" s="887"/>
      <c r="T22" s="890"/>
      <c r="U22" s="893"/>
      <c r="V22" s="896"/>
      <c r="W22" s="899"/>
      <c r="X22" s="876"/>
      <c r="Y22" s="876"/>
      <c r="Z22" s="466"/>
      <c r="AA22" s="466"/>
      <c r="AB22" s="878"/>
    </row>
    <row r="23" spans="1:32" ht="15.75" thickBot="1">
      <c r="A23" s="939"/>
      <c r="B23" s="277"/>
      <c r="C23" s="277"/>
      <c r="D23" s="277"/>
      <c r="E23" s="277"/>
      <c r="F23" s="277"/>
      <c r="G23" s="277"/>
      <c r="H23" s="277"/>
      <c r="I23" s="277"/>
      <c r="J23" s="282"/>
      <c r="K23" s="874"/>
      <c r="L23" s="826"/>
      <c r="M23" s="859"/>
      <c r="N23" s="862"/>
      <c r="O23" s="865"/>
      <c r="P23" s="868"/>
      <c r="Q23" s="870"/>
      <c r="R23" s="870"/>
      <c r="S23" s="888"/>
      <c r="T23" s="891"/>
      <c r="U23" s="894"/>
      <c r="V23" s="897"/>
      <c r="W23" s="900"/>
      <c r="X23" s="876"/>
      <c r="Y23" s="876"/>
      <c r="Z23" s="416"/>
      <c r="AA23" s="416"/>
      <c r="AB23" s="879"/>
      <c r="AF23" s="547"/>
    </row>
    <row r="24" spans="1:32" ht="15.75" thickBot="1">
      <c r="A24" s="939"/>
      <c r="B24" s="277"/>
      <c r="C24" s="277"/>
      <c r="D24" s="277"/>
      <c r="E24" s="277"/>
      <c r="F24" s="277"/>
      <c r="G24" s="277"/>
      <c r="H24" s="277"/>
      <c r="I24" s="277"/>
      <c r="J24" s="282"/>
      <c r="K24" s="874"/>
      <c r="L24" s="825" t="s">
        <v>71</v>
      </c>
      <c r="M24" s="880" t="s">
        <v>72</v>
      </c>
      <c r="N24" s="857" t="s">
        <v>73</v>
      </c>
      <c r="O24" s="883">
        <v>0.25</v>
      </c>
      <c r="P24" s="866">
        <v>0.25</v>
      </c>
      <c r="Q24" s="866">
        <v>0.25</v>
      </c>
      <c r="R24" s="866">
        <v>0.25</v>
      </c>
      <c r="S24" s="886">
        <v>0.2</v>
      </c>
      <c r="T24" s="889" t="s">
        <v>68</v>
      </c>
      <c r="U24" s="908" t="s">
        <v>19</v>
      </c>
      <c r="V24" s="895" t="str">
        <f>+'[1]ATENCION AL CIUDADANO'!L9</f>
        <v xml:space="preserve">PRIMER TRIMESTRE: Informe de gestión prestación del servicio Grupo de Atención al Ciudadano, correspondientes a los meses de enero, febrero y marzo del año en curso;  Rdos Nos. 20145000013303; 20145000026293; 20145000029163.
- Informe  de gestión y análisis de prestación del servicio de atención al ciudadano Primer (1º) trimestre vigencia 2014, Rdo. No. 20145000028773 del 3 de abril de 2014.
- Publicados en la página Web de la Superintendencia de Puertos y Transporte.
</v>
      </c>
      <c r="W24" s="901" t="s">
        <v>20</v>
      </c>
      <c r="X24" s="876">
        <f>+S24*O24/100%</f>
        <v>0.05</v>
      </c>
      <c r="Y24" s="876">
        <f>+X24</f>
        <v>0.05</v>
      </c>
      <c r="Z24" s="903">
        <v>0</v>
      </c>
      <c r="AA24" s="904">
        <v>0</v>
      </c>
      <c r="AB24" s="906">
        <f>+AA24+Z24+Y24+X24</f>
        <v>0.1</v>
      </c>
      <c r="AE24" s="549"/>
      <c r="AF24" s="549"/>
    </row>
    <row r="25" spans="1:32" ht="15.75" thickBot="1">
      <c r="A25" s="939"/>
      <c r="B25" s="277"/>
      <c r="C25" s="277"/>
      <c r="D25" s="277"/>
      <c r="E25" s="277"/>
      <c r="F25" s="277"/>
      <c r="G25" s="277"/>
      <c r="H25" s="277"/>
      <c r="I25" s="277"/>
      <c r="J25" s="282"/>
      <c r="K25" s="874"/>
      <c r="L25" s="875"/>
      <c r="M25" s="881"/>
      <c r="N25" s="858"/>
      <c r="O25" s="884"/>
      <c r="P25" s="867"/>
      <c r="Q25" s="867"/>
      <c r="R25" s="867"/>
      <c r="S25" s="887"/>
      <c r="T25" s="890"/>
      <c r="U25" s="893"/>
      <c r="V25" s="896"/>
      <c r="W25" s="901"/>
      <c r="X25" s="876"/>
      <c r="Y25" s="876"/>
      <c r="Z25" s="903"/>
      <c r="AA25" s="905"/>
      <c r="AB25" s="907"/>
      <c r="AE25" s="539"/>
    </row>
    <row r="26" spans="1:32" ht="15.75" thickBot="1">
      <c r="A26" s="939"/>
      <c r="B26" s="277"/>
      <c r="C26" s="277"/>
      <c r="D26" s="277"/>
      <c r="E26" s="277"/>
      <c r="F26" s="277"/>
      <c r="G26" s="277"/>
      <c r="H26" s="277"/>
      <c r="I26" s="277"/>
      <c r="J26" s="282"/>
      <c r="K26" s="874"/>
      <c r="L26" s="875"/>
      <c r="M26" s="881"/>
      <c r="N26" s="858"/>
      <c r="O26" s="884"/>
      <c r="P26" s="867"/>
      <c r="Q26" s="867"/>
      <c r="R26" s="867"/>
      <c r="S26" s="887"/>
      <c r="T26" s="890"/>
      <c r="U26" s="893"/>
      <c r="V26" s="896"/>
      <c r="W26" s="901"/>
      <c r="X26" s="876"/>
      <c r="Y26" s="876"/>
      <c r="Z26" s="903"/>
      <c r="AA26" s="905"/>
      <c r="AB26" s="907"/>
    </row>
    <row r="27" spans="1:32" ht="15.75" thickBot="1">
      <c r="A27" s="939"/>
      <c r="B27" s="277"/>
      <c r="C27" s="277"/>
      <c r="D27" s="277"/>
      <c r="E27" s="277"/>
      <c r="F27" s="277"/>
      <c r="G27" s="277"/>
      <c r="H27" s="277"/>
      <c r="I27" s="277"/>
      <c r="J27" s="282"/>
      <c r="K27" s="874"/>
      <c r="L27" s="826"/>
      <c r="M27" s="882"/>
      <c r="N27" s="859"/>
      <c r="O27" s="885"/>
      <c r="P27" s="868"/>
      <c r="Q27" s="868"/>
      <c r="R27" s="868"/>
      <c r="S27" s="888"/>
      <c r="T27" s="891"/>
      <c r="U27" s="894"/>
      <c r="V27" s="897"/>
      <c r="W27" s="902"/>
      <c r="X27" s="876"/>
      <c r="Y27" s="876"/>
      <c r="Z27" s="903"/>
      <c r="AA27" s="905"/>
      <c r="AB27" s="907"/>
      <c r="AE27" s="549"/>
    </row>
    <row r="28" spans="1:32" ht="15.75" thickBot="1">
      <c r="A28" s="939"/>
      <c r="B28" s="283"/>
      <c r="C28" s="283"/>
      <c r="D28" s="283"/>
      <c r="E28" s="283"/>
      <c r="F28" s="283"/>
      <c r="G28" s="283"/>
      <c r="H28" s="283"/>
      <c r="I28" s="283"/>
      <c r="J28" s="308"/>
      <c r="K28" s="874"/>
      <c r="L28" s="825" t="s">
        <v>74</v>
      </c>
      <c r="M28" s="921" t="s">
        <v>75</v>
      </c>
      <c r="N28" s="921" t="s">
        <v>76</v>
      </c>
      <c r="O28" s="863">
        <v>0.25</v>
      </c>
      <c r="P28" s="866">
        <v>0.25</v>
      </c>
      <c r="Q28" s="866">
        <v>0.25</v>
      </c>
      <c r="R28" s="866">
        <v>0.25</v>
      </c>
      <c r="S28" s="886">
        <v>0.2</v>
      </c>
      <c r="T28" s="889" t="s">
        <v>68</v>
      </c>
      <c r="U28" s="908" t="s">
        <v>19</v>
      </c>
      <c r="V28" s="895" t="str">
        <f>+'[1]ATENCION AL CIUDADANO'!L13</f>
        <v xml:space="preserve">PRIMER TRIMESTRE:
Informe de gestión prestación del servicio Grupo de Atención al Ciudadano;  Rdos Nos. 20145000013303 del 17 de febrero de 2014; 20145000026293 del 27 de marzo de 2014; 20145000029163 del 4 de abril de  2014.                                                Informe  de gestión y análisis de prestación del servicio de atención al ciudadano Primer (1º) trimestre vigencia 2014, Rdo. No. 20145000028773 del 3 de abril de 2014.                                                        Publicados en la página Web de la Superintendencia de Puertos y Transporte.
SEGUNDO TRIMESTRE:
 "Informe de gestión prestación del servicio Grupo de Atención al Ciudadano, correspondientes a los meses de abril, mayo y junio del 2014;  Radicados Nos. 20145000041023; 20145000050343; 20145000057023.
- Informe  de gestión y análisis de prestación del servicio de atención al ciudadano segundo (2º) trimestre vigencia 2014, Rdo. No. 20145000057033.
 -Informe de gestión y análisis de prestación del servicio al ciudadano primer (1º) semestre de 2014, Rdo. 20145000057043;
 -Informe de gestión atención ciudadano 2010-2014, enviado por correo electrónico el 25/06/2014 a Secretaria General
- Publicados en la página Web de la Superintendencia de Puertos y Transporte"
SEGUNDO TRIMESTRE:
"Informe de gestión prestación del servicio Grupo de Atención al Ciudadano, correspondientes a los meses de abril, mayo y junio del 2014;  Rdos Nos. 20145000041023; 20145000050343; 20145000057023.
- Informe  de gestión y análisis de prestación del servicio de atención al ciudadano segundo (2º) trimestre vigencia 2014, Rdo. No. 20145000057033. 
-Informe de gestión y análisis de prestación del servicio al ciudadano primer (1º) semestre de 2014, Rdo. 20145000057043
 -Informe de gestión atención ciudadano 2010-2014, enviado por correo electrónico el 25/06/2014 a Secretaria General
- Publicados en la página Web de la Superintendencia de Puertos y Transporte.
"
</v>
      </c>
      <c r="W28" s="920" t="s">
        <v>20</v>
      </c>
      <c r="X28" s="909">
        <f>+S28*O28/100%</f>
        <v>0.05</v>
      </c>
      <c r="Y28" s="909">
        <f>+X28</f>
        <v>0.05</v>
      </c>
      <c r="Z28" s="903">
        <v>0</v>
      </c>
      <c r="AA28" s="904">
        <v>0</v>
      </c>
      <c r="AB28" s="906">
        <f>+AA28+Z28+Y28+X28</f>
        <v>0.1</v>
      </c>
    </row>
    <row r="29" spans="1:32" ht="15.75" thickBot="1">
      <c r="A29" s="939"/>
      <c r="B29" s="838" t="s">
        <v>30</v>
      </c>
      <c r="C29" s="838"/>
      <c r="D29" s="838"/>
      <c r="E29" s="838"/>
      <c r="F29" s="838"/>
      <c r="G29" s="838"/>
      <c r="H29" s="838"/>
      <c r="I29" s="838"/>
      <c r="J29" s="838"/>
      <c r="K29" s="874"/>
      <c r="L29" s="875"/>
      <c r="M29" s="878"/>
      <c r="N29" s="878"/>
      <c r="O29" s="918"/>
      <c r="P29" s="869"/>
      <c r="Q29" s="869"/>
      <c r="R29" s="869"/>
      <c r="S29" s="916"/>
      <c r="T29" s="890"/>
      <c r="U29" s="918"/>
      <c r="V29" s="896"/>
      <c r="W29" s="916"/>
      <c r="X29" s="910"/>
      <c r="Y29" s="910"/>
      <c r="Z29" s="903"/>
      <c r="AA29" s="905"/>
      <c r="AB29" s="907"/>
    </row>
    <row r="30" spans="1:32" ht="15.75" thickBot="1">
      <c r="A30" s="939"/>
      <c r="B30" s="840"/>
      <c r="C30" s="840"/>
      <c r="D30" s="840"/>
      <c r="E30" s="840"/>
      <c r="F30" s="840"/>
      <c r="G30" s="840"/>
      <c r="H30" s="840"/>
      <c r="I30" s="840"/>
      <c r="J30" s="840"/>
      <c r="K30" s="874"/>
      <c r="L30" s="875"/>
      <c r="M30" s="878"/>
      <c r="N30" s="878"/>
      <c r="O30" s="918"/>
      <c r="P30" s="869"/>
      <c r="Q30" s="869"/>
      <c r="R30" s="869"/>
      <c r="S30" s="916"/>
      <c r="T30" s="890"/>
      <c r="U30" s="918"/>
      <c r="V30" s="896"/>
      <c r="W30" s="916"/>
      <c r="X30" s="910"/>
      <c r="Y30" s="910"/>
      <c r="Z30" s="903"/>
      <c r="AA30" s="905"/>
      <c r="AB30" s="907"/>
    </row>
    <row r="31" spans="1:32" ht="15.75" thickBot="1">
      <c r="A31" s="939"/>
      <c r="B31" s="839" t="s">
        <v>31</v>
      </c>
      <c r="C31" s="913" t="s">
        <v>32</v>
      </c>
      <c r="D31" s="914"/>
      <c r="E31" s="914"/>
      <c r="F31" s="915"/>
      <c r="G31" s="913" t="s">
        <v>33</v>
      </c>
      <c r="H31" s="915"/>
      <c r="I31" s="853" t="s">
        <v>34</v>
      </c>
      <c r="J31" s="838"/>
      <c r="K31" s="874"/>
      <c r="L31" s="826"/>
      <c r="M31" s="879"/>
      <c r="N31" s="879"/>
      <c r="O31" s="919"/>
      <c r="P31" s="870"/>
      <c r="Q31" s="870"/>
      <c r="R31" s="870"/>
      <c r="S31" s="917"/>
      <c r="T31" s="891"/>
      <c r="U31" s="919"/>
      <c r="V31" s="897"/>
      <c r="W31" s="917"/>
      <c r="X31" s="911"/>
      <c r="Y31" s="911"/>
      <c r="Z31" s="903"/>
      <c r="AA31" s="912"/>
      <c r="AB31" s="907"/>
    </row>
    <row r="32" spans="1:32" ht="71.25" customHeight="1" thickBot="1">
      <c r="A32" s="939"/>
      <c r="B32" s="841"/>
      <c r="C32" s="278">
        <v>41729</v>
      </c>
      <c r="D32" s="279">
        <v>41820</v>
      </c>
      <c r="E32" s="279">
        <v>41912</v>
      </c>
      <c r="F32" s="280">
        <v>42004</v>
      </c>
      <c r="G32" s="281" t="s">
        <v>41</v>
      </c>
      <c r="H32" s="314" t="s">
        <v>42</v>
      </c>
      <c r="I32" s="854"/>
      <c r="J32" s="840"/>
      <c r="K32" s="874"/>
      <c r="L32" s="825" t="s">
        <v>77</v>
      </c>
      <c r="M32" s="286" t="s">
        <v>78</v>
      </c>
      <c r="N32" s="286" t="s">
        <v>79</v>
      </c>
      <c r="O32" s="381">
        <v>0.25</v>
      </c>
      <c r="P32" s="381">
        <v>0.25</v>
      </c>
      <c r="Q32" s="342">
        <v>0.25</v>
      </c>
      <c r="R32" s="284">
        <v>0.25</v>
      </c>
      <c r="S32" s="338">
        <v>0.05</v>
      </c>
      <c r="T32" s="922" t="s">
        <v>80</v>
      </c>
      <c r="U32" s="286" t="s">
        <v>19</v>
      </c>
      <c r="V32" s="406" t="s">
        <v>81</v>
      </c>
      <c r="W32" s="286" t="s">
        <v>20</v>
      </c>
      <c r="X32" s="378">
        <f>+S32*O32</f>
        <v>1.2500000000000001E-2</v>
      </c>
      <c r="Y32" s="378">
        <f>+S32*P32</f>
        <v>1.2500000000000001E-2</v>
      </c>
      <c r="Z32" s="416">
        <v>0</v>
      </c>
      <c r="AA32" s="416">
        <v>0</v>
      </c>
      <c r="AB32" s="395">
        <f>+X32+Y32</f>
        <v>2.5000000000000001E-2</v>
      </c>
      <c r="AC32" s="6" t="s">
        <v>36</v>
      </c>
    </row>
    <row r="33" spans="1:33" ht="97.5" customHeight="1" thickBot="1">
      <c r="A33" s="939"/>
      <c r="B33" s="321" t="s">
        <v>35</v>
      </c>
      <c r="C33" s="310"/>
      <c r="D33" s="310"/>
      <c r="E33" s="310"/>
      <c r="F33" s="310"/>
      <c r="G33" s="311"/>
      <c r="H33" s="311"/>
      <c r="I33" s="309"/>
      <c r="J33" s="309"/>
      <c r="K33" s="874"/>
      <c r="L33" s="875"/>
      <c r="M33" s="286" t="s">
        <v>82</v>
      </c>
      <c r="N33" s="286" t="s">
        <v>83</v>
      </c>
      <c r="O33" s="381" t="s">
        <v>25</v>
      </c>
      <c r="P33" s="381">
        <v>0.5</v>
      </c>
      <c r="Q33" s="334" t="s">
        <v>25</v>
      </c>
      <c r="R33" s="336">
        <v>0.5</v>
      </c>
      <c r="S33" s="335">
        <v>0.05</v>
      </c>
      <c r="T33" s="923"/>
      <c r="U33" s="286" t="s">
        <v>84</v>
      </c>
      <c r="V33" s="469" t="s">
        <v>85</v>
      </c>
      <c r="W33" s="286" t="s">
        <v>86</v>
      </c>
      <c r="X33" s="380" t="s">
        <v>25</v>
      </c>
      <c r="Y33" s="379">
        <f>+S33*P33</f>
        <v>2.5000000000000001E-2</v>
      </c>
      <c r="Z33" s="380">
        <v>0</v>
      </c>
      <c r="AA33" s="380">
        <v>0</v>
      </c>
      <c r="AB33" s="395">
        <f>+Y33</f>
        <v>2.5000000000000001E-2</v>
      </c>
    </row>
    <row r="34" spans="1:33" ht="69" customHeight="1" thickBot="1">
      <c r="A34" s="939"/>
      <c r="B34" s="304"/>
      <c r="C34" s="305"/>
      <c r="D34" s="305"/>
      <c r="E34" s="305"/>
      <c r="F34" s="305"/>
      <c r="G34" s="306"/>
      <c r="H34" s="306"/>
      <c r="I34" s="307"/>
      <c r="J34" s="307"/>
      <c r="K34" s="874"/>
      <c r="L34" s="875"/>
      <c r="M34" s="286" t="s">
        <v>87</v>
      </c>
      <c r="N34" s="286" t="s">
        <v>88</v>
      </c>
      <c r="O34" s="381">
        <v>0.25</v>
      </c>
      <c r="P34" s="381">
        <v>0.25</v>
      </c>
      <c r="Q34" s="334">
        <v>0.25</v>
      </c>
      <c r="R34" s="336">
        <v>0.25</v>
      </c>
      <c r="S34" s="335">
        <v>0.05</v>
      </c>
      <c r="T34" s="923"/>
      <c r="U34" s="344" t="s">
        <v>19</v>
      </c>
      <c r="V34" s="467" t="s">
        <v>89</v>
      </c>
      <c r="W34" s="346" t="s">
        <v>20</v>
      </c>
      <c r="X34" s="468">
        <f>+S34*O34</f>
        <v>1.2500000000000001E-2</v>
      </c>
      <c r="Y34" s="379">
        <f>+S34*P34</f>
        <v>1.2500000000000001E-2</v>
      </c>
      <c r="Z34" s="380">
        <v>0</v>
      </c>
      <c r="AA34" s="380">
        <v>0</v>
      </c>
      <c r="AB34" s="395">
        <f>+Y34+X34</f>
        <v>2.5000000000000001E-2</v>
      </c>
    </row>
    <row r="35" spans="1:33" s="349" customFormat="1" ht="102" thickBot="1">
      <c r="A35" s="939"/>
      <c r="B35" s="277"/>
      <c r="C35" s="277"/>
      <c r="D35" s="277"/>
      <c r="E35" s="277"/>
      <c r="F35" s="277"/>
      <c r="G35" s="277"/>
      <c r="H35" s="277"/>
      <c r="I35" s="277"/>
      <c r="J35" s="277"/>
      <c r="K35" s="874"/>
      <c r="L35" s="826"/>
      <c r="M35" s="286" t="s">
        <v>90</v>
      </c>
      <c r="N35" s="286" t="s">
        <v>91</v>
      </c>
      <c r="O35" s="381">
        <v>0.25</v>
      </c>
      <c r="P35" s="381">
        <v>0.25</v>
      </c>
      <c r="Q35" s="343">
        <v>0.25</v>
      </c>
      <c r="R35" s="296">
        <v>0.25</v>
      </c>
      <c r="S35" s="341">
        <v>0.05</v>
      </c>
      <c r="T35" s="924"/>
      <c r="U35" s="345" t="s">
        <v>19</v>
      </c>
      <c r="V35" s="403" t="s">
        <v>475</v>
      </c>
      <c r="W35" s="340" t="s">
        <v>20</v>
      </c>
      <c r="X35" s="351">
        <v>0</v>
      </c>
      <c r="Y35" s="380">
        <v>0</v>
      </c>
      <c r="Z35" s="380">
        <v>0</v>
      </c>
      <c r="AA35" s="380">
        <v>0</v>
      </c>
      <c r="AB35" s="384">
        <f>+AA35+Z35+Y35+X35</f>
        <v>0</v>
      </c>
      <c r="AD35" s="154"/>
      <c r="AE35" s="154"/>
      <c r="AF35" s="154"/>
      <c r="AG35" s="154"/>
    </row>
    <row r="36" spans="1:33" ht="15.75" thickBot="1">
      <c r="A36" s="939"/>
      <c r="B36" s="312"/>
      <c r="C36" s="312"/>
      <c r="D36" s="312"/>
      <c r="E36" s="312"/>
      <c r="F36" s="312"/>
      <c r="G36" s="312"/>
      <c r="H36" s="312"/>
      <c r="I36" s="312"/>
      <c r="J36" s="312"/>
      <c r="K36" s="874"/>
      <c r="L36" s="825" t="s">
        <v>92</v>
      </c>
      <c r="M36" s="907" t="s">
        <v>93</v>
      </c>
      <c r="N36" s="907" t="s">
        <v>94</v>
      </c>
      <c r="O36" s="906" t="s">
        <v>25</v>
      </c>
      <c r="P36" s="906" t="s">
        <v>25</v>
      </c>
      <c r="Q36" s="925">
        <v>0.5</v>
      </c>
      <c r="R36" s="927">
        <v>0.5</v>
      </c>
      <c r="S36" s="928">
        <v>0.05</v>
      </c>
      <c r="T36" s="889" t="s">
        <v>68</v>
      </c>
      <c r="U36" s="935" t="s">
        <v>26</v>
      </c>
      <c r="V36" s="936" t="s">
        <v>94</v>
      </c>
      <c r="W36" s="935" t="s">
        <v>27</v>
      </c>
      <c r="X36" s="876" t="s">
        <v>25</v>
      </c>
      <c r="Y36" s="876" t="s">
        <v>25</v>
      </c>
      <c r="Z36" s="937"/>
      <c r="AA36" s="937"/>
      <c r="AB36" s="904">
        <v>0</v>
      </c>
    </row>
    <row r="37" spans="1:33" ht="45" customHeight="1" thickBot="1">
      <c r="A37" s="939"/>
      <c r="B37" s="277"/>
      <c r="C37" s="277"/>
      <c r="D37" s="277"/>
      <c r="E37" s="277"/>
      <c r="F37" s="277"/>
      <c r="G37" s="277"/>
      <c r="H37" s="277"/>
      <c r="I37" s="277"/>
      <c r="J37" s="277"/>
      <c r="K37" s="874"/>
      <c r="L37" s="875"/>
      <c r="M37" s="907"/>
      <c r="N37" s="907"/>
      <c r="O37" s="907"/>
      <c r="P37" s="907"/>
      <c r="Q37" s="926"/>
      <c r="R37" s="869"/>
      <c r="S37" s="916"/>
      <c r="T37" s="890"/>
      <c r="U37" s="907"/>
      <c r="V37" s="936"/>
      <c r="W37" s="935"/>
      <c r="X37" s="876"/>
      <c r="Y37" s="876"/>
      <c r="Z37" s="938"/>
      <c r="AA37" s="938"/>
      <c r="AB37" s="912"/>
    </row>
    <row r="38" spans="1:33" ht="93" customHeight="1" thickBot="1">
      <c r="A38" s="939"/>
      <c r="B38" s="277"/>
      <c r="C38" s="277"/>
      <c r="D38" s="277"/>
      <c r="E38" s="277"/>
      <c r="F38" s="277"/>
      <c r="G38" s="277"/>
      <c r="H38" s="277"/>
      <c r="I38" s="277"/>
      <c r="J38" s="277"/>
      <c r="K38" s="874"/>
      <c r="L38" s="875"/>
      <c r="M38" s="286" t="s">
        <v>95</v>
      </c>
      <c r="N38" s="286" t="s">
        <v>96</v>
      </c>
      <c r="O38" s="381">
        <v>0.25</v>
      </c>
      <c r="P38" s="381">
        <v>0.25</v>
      </c>
      <c r="Q38" s="334">
        <v>0.25</v>
      </c>
      <c r="R38" s="336">
        <v>0.25</v>
      </c>
      <c r="S38" s="335">
        <v>0.05</v>
      </c>
      <c r="T38" s="890"/>
      <c r="U38" s="286" t="s">
        <v>19</v>
      </c>
      <c r="V38" s="489" t="str">
        <f>+'[1]ATENCION AL CIUDADANO'!L19</f>
        <v>PRIMER TRIMESTRE: Informe de gestión prestación del servicio Grupo de Atención al Ciudadano;  Rdos Nos. 20145000013303 del 17 de febrero de 2014; 20145000026293 del 27 de marzo de 2014; 20145000029163 del 4 de abril de  2014.
- Informe  de gestión y análisis de prestación del servicio de atención al ciudadano Primer (1º) trimestre vigencia 2014, Rdo. No. 20145000028773 del 3 de abril de 2014.
- Publicados en la página Web de la Superintendencia de Puertos y Transporte.
- El Tablero de Control del  Grupo de Atención al Ciudadano, actualizado a marzo de 2014, subido en el KAWAK y enviado por el Sistema Orfeo mediante radicados Nos. 20145000022813 del 17 de marzo de 2013 y 20145000029143 del 4 de abril de 2014-04-04.
SEGUNDO TRIMESTRE:
"Informe de gestión prestación del servicio Grupo de Atención al Ciudadano, correspondientes a los meses de abril, mayo y junio del 2014;  Rdos. Nos. 20145000041023; 20145000050343; 20145000057023.
- Informe  de gestión y análisis de prestación del servicio de atención al ciudadano segundo (2º) trimestre vigencia 2014, Rdo. No. 20145000057033.
 -Informe de gestión y análisis de prestación del servicio al ciudadano primer (1º) semestre de 2014, Rdo. 20145000057043
 -Informe de gestión atención ciudadano 2010-2014, enviado por correo electrónico el 25/06/2014
- Publicados en la página Web de la Superintendencia de Puertos y Transporte. El Tablero de Control del  Grupo de Atención al Ciudadano, actualizado a junio de 2014, subido en el KAWAK y enviado por el Sistema Orfeo mediante radicados Nos. 20145000039763, 20145000049493, 20145000057153."</v>
      </c>
      <c r="W38" s="405" t="s">
        <v>20</v>
      </c>
      <c r="X38" s="486">
        <v>1.2999999999999999E-2</v>
      </c>
      <c r="Y38" s="486">
        <v>1.2999999999999999E-2</v>
      </c>
      <c r="Z38" s="396"/>
      <c r="AA38" s="397"/>
      <c r="AB38" s="398">
        <f>+X38+Y38</f>
        <v>2.5999999999999999E-2</v>
      </c>
      <c r="AD38" s="550"/>
      <c r="AE38" s="539"/>
    </row>
    <row r="39" spans="1:33" ht="79.5" thickBot="1">
      <c r="A39" s="939"/>
      <c r="B39" s="277"/>
      <c r="C39" s="277"/>
      <c r="D39" s="277"/>
      <c r="E39" s="277"/>
      <c r="F39" s="277"/>
      <c r="G39" s="277"/>
      <c r="H39" s="277"/>
      <c r="I39" s="277"/>
      <c r="J39" s="277"/>
      <c r="K39" s="874"/>
      <c r="L39" s="826"/>
      <c r="M39" s="265" t="s">
        <v>97</v>
      </c>
      <c r="N39" s="532" t="s">
        <v>98</v>
      </c>
      <c r="O39" s="533" t="s">
        <v>25</v>
      </c>
      <c r="P39" s="533" t="s">
        <v>25</v>
      </c>
      <c r="Q39" s="296">
        <v>0.5</v>
      </c>
      <c r="R39" s="296">
        <v>0.5</v>
      </c>
      <c r="S39" s="285">
        <v>0.1</v>
      </c>
      <c r="T39" s="891"/>
      <c r="U39" s="286" t="s">
        <v>26</v>
      </c>
      <c r="V39" s="508" t="s">
        <v>25</v>
      </c>
      <c r="W39" s="405" t="s">
        <v>27</v>
      </c>
      <c r="X39" s="377" t="s">
        <v>25</v>
      </c>
      <c r="Y39" s="377" t="s">
        <v>25</v>
      </c>
      <c r="Z39" s="380"/>
      <c r="AA39" s="399"/>
      <c r="AB39" s="380">
        <v>0</v>
      </c>
    </row>
    <row r="40" spans="1:33" ht="15.75" thickBot="1">
      <c r="A40" s="843"/>
      <c r="B40" s="914" t="s">
        <v>37</v>
      </c>
      <c r="C40" s="914"/>
      <c r="D40" s="914"/>
      <c r="E40" s="915"/>
      <c r="F40" s="929" t="s">
        <v>99</v>
      </c>
      <c r="G40" s="930"/>
      <c r="H40" s="930"/>
      <c r="I40" s="930"/>
      <c r="J40" s="930"/>
      <c r="K40" s="843"/>
      <c r="L40" s="931" t="s">
        <v>39</v>
      </c>
      <c r="M40" s="932"/>
      <c r="N40" s="932"/>
      <c r="O40" s="932"/>
      <c r="P40" s="932"/>
      <c r="Q40" s="932"/>
      <c r="R40" s="933"/>
      <c r="S40" s="353">
        <f>SUM(S20:S39)</f>
        <v>1.0000000000000004</v>
      </c>
      <c r="T40" s="337"/>
      <c r="U40" s="337"/>
      <c r="V40" s="531"/>
      <c r="W40" s="337"/>
      <c r="X40" s="353">
        <f t="shared" ref="X40:AA40" si="1">SUM(X20:X39)</f>
        <v>0.18800000000000006</v>
      </c>
      <c r="Y40" s="353">
        <f t="shared" si="1"/>
        <v>0.21300000000000005</v>
      </c>
      <c r="Z40" s="353">
        <f t="shared" si="1"/>
        <v>0</v>
      </c>
      <c r="AA40" s="353">
        <f t="shared" si="1"/>
        <v>0</v>
      </c>
      <c r="AB40" s="353">
        <f>SUM(AB20:AB39)</f>
        <v>0.40100000000000013</v>
      </c>
    </row>
    <row r="41" spans="1:33" ht="15.75" thickBot="1">
      <c r="A41" s="1"/>
      <c r="B41" s="1"/>
      <c r="C41" s="1"/>
      <c r="D41" s="1"/>
      <c r="E41" s="1"/>
      <c r="F41" s="1"/>
      <c r="G41" s="1"/>
      <c r="H41" s="1"/>
      <c r="I41" s="1"/>
      <c r="J41" s="1"/>
      <c r="K41" s="2"/>
      <c r="L41" s="2"/>
      <c r="M41" s="2"/>
      <c r="N41" s="2"/>
      <c r="O41" s="2"/>
      <c r="P41" s="2"/>
      <c r="Q41" s="2"/>
      <c r="R41" s="2"/>
      <c r="S41" s="76"/>
      <c r="T41" s="2"/>
      <c r="U41" s="2"/>
      <c r="V41" s="2"/>
      <c r="W41" s="2"/>
      <c r="X41" s="41"/>
      <c r="Y41" s="42"/>
      <c r="Z41" s="2"/>
    </row>
    <row r="42" spans="1:33" ht="15.75" thickBot="1">
      <c r="A42" s="750" t="s">
        <v>100</v>
      </c>
      <c r="B42" s="754" t="s">
        <v>4</v>
      </c>
      <c r="C42" s="754"/>
      <c r="D42" s="754"/>
      <c r="E42" s="754"/>
      <c r="F42" s="754"/>
      <c r="G42" s="754"/>
      <c r="H42" s="754"/>
      <c r="I42" s="754"/>
      <c r="J42" s="755"/>
      <c r="K42" s="750" t="s">
        <v>5</v>
      </c>
      <c r="L42" s="750" t="s">
        <v>6</v>
      </c>
      <c r="M42" s="759" t="s">
        <v>7</v>
      </c>
      <c r="N42" s="759" t="s">
        <v>8</v>
      </c>
      <c r="O42" s="761" t="s">
        <v>40</v>
      </c>
      <c r="P42" s="762"/>
      <c r="Q42" s="762"/>
      <c r="R42" s="763"/>
      <c r="S42" s="764" t="s">
        <v>9</v>
      </c>
      <c r="T42" s="764" t="s">
        <v>10</v>
      </c>
      <c r="U42" s="764" t="s">
        <v>11</v>
      </c>
      <c r="V42" s="764" t="s">
        <v>12</v>
      </c>
      <c r="W42" s="940" t="s">
        <v>13</v>
      </c>
      <c r="X42" s="771" t="s">
        <v>101</v>
      </c>
      <c r="Y42" s="772"/>
      <c r="Z42" s="772"/>
      <c r="AA42" s="772"/>
      <c r="AB42" s="773"/>
    </row>
    <row r="43" spans="1:33" ht="15.75" thickBot="1">
      <c r="A43" s="751"/>
      <c r="B43" s="757"/>
      <c r="C43" s="757"/>
      <c r="D43" s="757"/>
      <c r="E43" s="757"/>
      <c r="F43" s="757"/>
      <c r="G43" s="757"/>
      <c r="H43" s="757"/>
      <c r="I43" s="757"/>
      <c r="J43" s="758"/>
      <c r="K43" s="752"/>
      <c r="L43" s="752"/>
      <c r="M43" s="934"/>
      <c r="N43" s="760"/>
      <c r="O43" s="9">
        <v>41729</v>
      </c>
      <c r="P43" s="10">
        <v>41820</v>
      </c>
      <c r="Q43" s="10">
        <v>41912</v>
      </c>
      <c r="R43" s="11">
        <v>42004</v>
      </c>
      <c r="S43" s="765"/>
      <c r="T43" s="765"/>
      <c r="U43" s="765"/>
      <c r="V43" s="765"/>
      <c r="W43" s="941"/>
      <c r="X43" s="774"/>
      <c r="Y43" s="775"/>
      <c r="Z43" s="775"/>
      <c r="AA43" s="775"/>
      <c r="AB43" s="776"/>
    </row>
    <row r="44" spans="1:33" ht="15.75" thickBot="1">
      <c r="A44" s="751"/>
      <c r="B44" s="778" t="s">
        <v>15</v>
      </c>
      <c r="C44" s="778"/>
      <c r="D44" s="779"/>
      <c r="E44" s="777" t="s">
        <v>16</v>
      </c>
      <c r="F44" s="779"/>
      <c r="G44" s="777" t="s">
        <v>17</v>
      </c>
      <c r="H44" s="779"/>
      <c r="I44" s="797" t="s">
        <v>18</v>
      </c>
      <c r="J44" s="798"/>
      <c r="K44" s="750" t="s">
        <v>102</v>
      </c>
      <c r="L44" s="753" t="s">
        <v>103</v>
      </c>
      <c r="M44" s="958" t="s">
        <v>104</v>
      </c>
      <c r="N44" s="956" t="s">
        <v>105</v>
      </c>
      <c r="O44" s="952">
        <v>1</v>
      </c>
      <c r="P44" s="952" t="str">
        <f>+Q44</f>
        <v>N/A</v>
      </c>
      <c r="Q44" s="954" t="s">
        <v>25</v>
      </c>
      <c r="R44" s="808" t="s">
        <v>25</v>
      </c>
      <c r="S44" s="790">
        <v>0.3</v>
      </c>
      <c r="T44" s="956" t="s">
        <v>106</v>
      </c>
      <c r="U44" s="942">
        <v>41820</v>
      </c>
      <c r="V44" s="944" t="str">
        <f>'[1]TALENTO HUMANO'!V35</f>
        <v>Plan Estrategico 2014.</v>
      </c>
      <c r="W44" s="946">
        <v>41827</v>
      </c>
      <c r="X44" s="77" t="s">
        <v>21</v>
      </c>
      <c r="Y44" s="77" t="s">
        <v>22</v>
      </c>
      <c r="Z44" s="474" t="s">
        <v>23</v>
      </c>
      <c r="AA44" s="474" t="s">
        <v>24</v>
      </c>
      <c r="AB44" s="390" t="s">
        <v>14</v>
      </c>
    </row>
    <row r="45" spans="1:33" ht="15.75" thickBot="1">
      <c r="A45" s="751"/>
      <c r="B45" s="777" t="s">
        <v>107</v>
      </c>
      <c r="C45" s="778"/>
      <c r="D45" s="779"/>
      <c r="E45" s="817" t="s">
        <v>108</v>
      </c>
      <c r="F45" s="819"/>
      <c r="G45" s="948">
        <v>1</v>
      </c>
      <c r="H45" s="949"/>
      <c r="I45" s="950"/>
      <c r="J45" s="951"/>
      <c r="K45" s="751"/>
      <c r="L45" s="756"/>
      <c r="M45" s="959"/>
      <c r="N45" s="957"/>
      <c r="O45" s="952"/>
      <c r="P45" s="953"/>
      <c r="Q45" s="955"/>
      <c r="R45" s="810"/>
      <c r="S45" s="820"/>
      <c r="T45" s="957"/>
      <c r="U45" s="943"/>
      <c r="V45" s="945"/>
      <c r="W45" s="947"/>
      <c r="X45" s="78">
        <v>0.3</v>
      </c>
      <c r="Y45" s="79" t="s">
        <v>25</v>
      </c>
      <c r="Z45" s="79" t="s">
        <v>25</v>
      </c>
      <c r="AA45" s="79" t="s">
        <v>25</v>
      </c>
      <c r="AB45" s="80">
        <f>SUM(X45:AA45)</f>
        <v>0.3</v>
      </c>
    </row>
    <row r="46" spans="1:33" ht="15.75" thickBot="1">
      <c r="A46" s="751"/>
      <c r="B46" s="757" t="s">
        <v>109</v>
      </c>
      <c r="C46" s="757"/>
      <c r="D46" s="757"/>
      <c r="E46" s="81"/>
      <c r="F46" s="81"/>
      <c r="G46" s="81"/>
      <c r="H46" s="81"/>
      <c r="I46" s="81"/>
      <c r="J46" s="82"/>
      <c r="K46" s="751"/>
      <c r="L46" s="984" t="s">
        <v>110</v>
      </c>
      <c r="M46" s="953" t="s">
        <v>111</v>
      </c>
      <c r="N46" s="988" t="s">
        <v>112</v>
      </c>
      <c r="O46" s="960" t="s">
        <v>25</v>
      </c>
      <c r="P46" s="960" t="s">
        <v>25</v>
      </c>
      <c r="Q46" s="945" t="s">
        <v>25</v>
      </c>
      <c r="R46" s="969">
        <v>1</v>
      </c>
      <c r="S46" s="972">
        <v>0.1</v>
      </c>
      <c r="T46" s="975" t="s">
        <v>106</v>
      </c>
      <c r="U46" s="978">
        <v>41820</v>
      </c>
      <c r="V46" s="979" t="s">
        <v>113</v>
      </c>
      <c r="W46" s="983">
        <v>41827</v>
      </c>
      <c r="X46" s="960">
        <v>0</v>
      </c>
      <c r="Y46" s="960" t="s">
        <v>25</v>
      </c>
      <c r="Z46" s="960" t="s">
        <v>25</v>
      </c>
      <c r="AA46" s="962">
        <v>0</v>
      </c>
      <c r="AB46" s="965">
        <v>0</v>
      </c>
    </row>
    <row r="47" spans="1:33" ht="15.75" thickBot="1">
      <c r="A47" s="751"/>
      <c r="B47" s="778" t="s">
        <v>15</v>
      </c>
      <c r="C47" s="778"/>
      <c r="D47" s="779"/>
      <c r="E47" s="777" t="s">
        <v>16</v>
      </c>
      <c r="F47" s="779"/>
      <c r="G47" s="777" t="s">
        <v>17</v>
      </c>
      <c r="H47" s="779"/>
      <c r="I47" s="777" t="s">
        <v>18</v>
      </c>
      <c r="J47" s="778"/>
      <c r="K47" s="751"/>
      <c r="L47" s="985"/>
      <c r="M47" s="953"/>
      <c r="N47" s="988"/>
      <c r="O47" s="770"/>
      <c r="P47" s="770"/>
      <c r="Q47" s="968"/>
      <c r="R47" s="970"/>
      <c r="S47" s="973"/>
      <c r="T47" s="976"/>
      <c r="U47" s="943"/>
      <c r="V47" s="979"/>
      <c r="W47" s="947"/>
      <c r="X47" s="770"/>
      <c r="Y47" s="770"/>
      <c r="Z47" s="770"/>
      <c r="AA47" s="963"/>
      <c r="AB47" s="966"/>
    </row>
    <row r="48" spans="1:33">
      <c r="A48" s="751"/>
      <c r="B48" s="798" t="s">
        <v>114</v>
      </c>
      <c r="C48" s="798"/>
      <c r="D48" s="799"/>
      <c r="E48" s="753" t="s">
        <v>108</v>
      </c>
      <c r="F48" s="755"/>
      <c r="G48" s="807">
        <v>1</v>
      </c>
      <c r="H48" s="799"/>
      <c r="I48" s="807">
        <v>0.25</v>
      </c>
      <c r="J48" s="798"/>
      <c r="K48" s="751"/>
      <c r="L48" s="986"/>
      <c r="M48" s="953"/>
      <c r="N48" s="988"/>
      <c r="O48" s="770"/>
      <c r="P48" s="770"/>
      <c r="Q48" s="968"/>
      <c r="R48" s="970"/>
      <c r="S48" s="973"/>
      <c r="T48" s="976"/>
      <c r="U48" s="943"/>
      <c r="V48" s="979"/>
      <c r="W48" s="947"/>
      <c r="X48" s="770"/>
      <c r="Y48" s="770"/>
      <c r="Z48" s="770"/>
      <c r="AA48" s="963"/>
      <c r="AB48" s="966"/>
    </row>
    <row r="49" spans="1:30" ht="15.75" thickBot="1">
      <c r="A49" s="751"/>
      <c r="B49" s="801"/>
      <c r="C49" s="801"/>
      <c r="D49" s="802"/>
      <c r="E49" s="756"/>
      <c r="F49" s="758"/>
      <c r="G49" s="800"/>
      <c r="H49" s="802"/>
      <c r="I49" s="800"/>
      <c r="J49" s="801"/>
      <c r="K49" s="751"/>
      <c r="L49" s="987"/>
      <c r="M49" s="953"/>
      <c r="N49" s="988"/>
      <c r="O49" s="961"/>
      <c r="P49" s="961"/>
      <c r="Q49" s="955"/>
      <c r="R49" s="971"/>
      <c r="S49" s="974"/>
      <c r="T49" s="977"/>
      <c r="U49" s="943"/>
      <c r="V49" s="979"/>
      <c r="W49" s="947"/>
      <c r="X49" s="961"/>
      <c r="Y49" s="961"/>
      <c r="Z49" s="961"/>
      <c r="AA49" s="964"/>
      <c r="AB49" s="967"/>
    </row>
    <row r="50" spans="1:30">
      <c r="A50" s="751"/>
      <c r="B50" s="81"/>
      <c r="C50" s="81"/>
      <c r="D50" s="81"/>
      <c r="E50" s="81"/>
      <c r="F50" s="81"/>
      <c r="G50" s="81"/>
      <c r="H50" s="81"/>
      <c r="I50" s="81"/>
      <c r="J50" s="82"/>
      <c r="K50" s="751"/>
      <c r="L50" s="753" t="s">
        <v>115</v>
      </c>
      <c r="M50" s="953" t="s">
        <v>116</v>
      </c>
      <c r="N50" s="992" t="s">
        <v>117</v>
      </c>
      <c r="O50" s="993" t="str">
        <f>+O46</f>
        <v>N/A</v>
      </c>
      <c r="P50" s="993" t="str">
        <f>+P46</f>
        <v>N/A</v>
      </c>
      <c r="Q50" s="993" t="str">
        <f>+Q46</f>
        <v>N/A</v>
      </c>
      <c r="R50" s="952">
        <v>1</v>
      </c>
      <c r="S50" s="980">
        <v>0.05</v>
      </c>
      <c r="T50" s="956" t="s">
        <v>106</v>
      </c>
      <c r="U50" s="943" t="s">
        <v>118</v>
      </c>
      <c r="V50" s="996" t="s">
        <v>119</v>
      </c>
      <c r="W50" s="947" t="s">
        <v>120</v>
      </c>
      <c r="X50" s="998">
        <v>0</v>
      </c>
      <c r="Y50" s="998" t="s">
        <v>25</v>
      </c>
      <c r="Z50" s="989" t="str">
        <f>+Y50</f>
        <v>N/A</v>
      </c>
      <c r="AA50" s="991">
        <v>0</v>
      </c>
      <c r="AB50" s="991">
        <v>0</v>
      </c>
    </row>
    <row r="51" spans="1:30" ht="15.75" thickBot="1">
      <c r="A51" s="751"/>
      <c r="B51" s="81"/>
      <c r="C51" s="81"/>
      <c r="D51" s="81"/>
      <c r="E51" s="81"/>
      <c r="F51" s="81"/>
      <c r="G51" s="81"/>
      <c r="H51" s="81"/>
      <c r="I51" s="81"/>
      <c r="J51" s="82"/>
      <c r="K51" s="751"/>
      <c r="L51" s="982"/>
      <c r="M51" s="953"/>
      <c r="N51" s="1005"/>
      <c r="O51" s="1006"/>
      <c r="P51" s="1006"/>
      <c r="Q51" s="1006"/>
      <c r="R51" s="952"/>
      <c r="S51" s="981"/>
      <c r="T51" s="976"/>
      <c r="U51" s="943"/>
      <c r="V51" s="997"/>
      <c r="W51" s="947"/>
      <c r="X51" s="999"/>
      <c r="Y51" s="999"/>
      <c r="Z51" s="990"/>
      <c r="AA51" s="965"/>
      <c r="AB51" s="965"/>
    </row>
    <row r="52" spans="1:30" ht="90.75" thickBot="1">
      <c r="A52" s="751"/>
      <c r="B52" s="83"/>
      <c r="C52" s="83"/>
      <c r="D52" s="83"/>
      <c r="E52" s="83"/>
      <c r="F52" s="83"/>
      <c r="G52" s="83"/>
      <c r="H52" s="83"/>
      <c r="I52" s="83"/>
      <c r="J52" s="83"/>
      <c r="K52" s="751"/>
      <c r="L52" s="982"/>
      <c r="M52" s="84" t="s">
        <v>121</v>
      </c>
      <c r="N52" s="85" t="s">
        <v>122</v>
      </c>
      <c r="O52" s="86" t="str">
        <f>+O50</f>
        <v>N/A</v>
      </c>
      <c r="P52" s="86">
        <v>0.5</v>
      </c>
      <c r="Q52" s="86" t="str">
        <f>+Q50</f>
        <v>N/A</v>
      </c>
      <c r="R52" s="86">
        <v>0.5</v>
      </c>
      <c r="S52" s="87">
        <v>0.05</v>
      </c>
      <c r="T52" s="976"/>
      <c r="U52" s="88" t="s">
        <v>84</v>
      </c>
      <c r="V52" s="89" t="s">
        <v>123</v>
      </c>
      <c r="W52" s="90" t="s">
        <v>86</v>
      </c>
      <c r="X52" s="91">
        <v>0</v>
      </c>
      <c r="Y52" s="92">
        <f>+S52*P52</f>
        <v>2.5000000000000001E-2</v>
      </c>
      <c r="Z52" s="401">
        <v>0</v>
      </c>
      <c r="AA52" s="93">
        <v>0</v>
      </c>
      <c r="AB52" s="94">
        <f>+Y52+AA52</f>
        <v>2.5000000000000001E-2</v>
      </c>
    </row>
    <row r="53" spans="1:30" ht="15.75" thickBot="1">
      <c r="A53" s="751"/>
      <c r="B53" s="95"/>
      <c r="C53" s="95"/>
      <c r="D53" s="95"/>
      <c r="E53" s="95"/>
      <c r="F53" s="95"/>
      <c r="G53" s="95"/>
      <c r="H53" s="95"/>
      <c r="I53" s="95"/>
      <c r="J53" s="95"/>
      <c r="K53" s="751"/>
      <c r="L53" s="982"/>
      <c r="M53" s="953" t="s">
        <v>124</v>
      </c>
      <c r="N53" s="953" t="s">
        <v>125</v>
      </c>
      <c r="O53" s="952">
        <v>0</v>
      </c>
      <c r="P53" s="952">
        <v>0</v>
      </c>
      <c r="Q53" s="952">
        <v>0</v>
      </c>
      <c r="R53" s="952">
        <v>1</v>
      </c>
      <c r="S53" s="994">
        <v>0.05</v>
      </c>
      <c r="T53" s="976"/>
      <c r="U53" s="978">
        <v>41820</v>
      </c>
      <c r="V53" s="1001" t="s">
        <v>126</v>
      </c>
      <c r="W53" s="983">
        <v>41827</v>
      </c>
      <c r="X53" s="1003">
        <v>0</v>
      </c>
      <c r="Y53" s="1003">
        <v>0</v>
      </c>
      <c r="Z53" s="784">
        <v>0</v>
      </c>
      <c r="AA53" s="784">
        <v>0</v>
      </c>
      <c r="AB53" s="784">
        <v>0</v>
      </c>
    </row>
    <row r="54" spans="1:30" ht="15.75" thickBot="1">
      <c r="A54" s="751"/>
      <c r="B54" s="818" t="s">
        <v>30</v>
      </c>
      <c r="C54" s="818"/>
      <c r="D54" s="818"/>
      <c r="E54" s="818"/>
      <c r="F54" s="818"/>
      <c r="G54" s="818"/>
      <c r="H54" s="818"/>
      <c r="I54" s="818"/>
      <c r="J54" s="818"/>
      <c r="K54" s="751"/>
      <c r="L54" s="756"/>
      <c r="M54" s="992"/>
      <c r="N54" s="992"/>
      <c r="O54" s="993"/>
      <c r="P54" s="993"/>
      <c r="Q54" s="993"/>
      <c r="R54" s="993"/>
      <c r="S54" s="995"/>
      <c r="T54" s="977"/>
      <c r="U54" s="1000"/>
      <c r="V54" s="1002"/>
      <c r="W54" s="947"/>
      <c r="X54" s="1004"/>
      <c r="Y54" s="1004"/>
      <c r="Z54" s="783"/>
      <c r="AA54" s="783"/>
      <c r="AB54" s="783"/>
    </row>
    <row r="55" spans="1:30" ht="15.75" thickBot="1">
      <c r="A55" s="751"/>
      <c r="B55" s="755" t="s">
        <v>31</v>
      </c>
      <c r="C55" s="817" t="s">
        <v>32</v>
      </c>
      <c r="D55" s="818"/>
      <c r="E55" s="818"/>
      <c r="F55" s="819"/>
      <c r="G55" s="817" t="s">
        <v>33</v>
      </c>
      <c r="H55" s="819"/>
      <c r="I55" s="753" t="s">
        <v>34</v>
      </c>
      <c r="J55" s="754"/>
      <c r="K55" s="751"/>
      <c r="L55" s="984" t="s">
        <v>127</v>
      </c>
      <c r="M55" s="1015" t="s">
        <v>128</v>
      </c>
      <c r="N55" s="968" t="s">
        <v>129</v>
      </c>
      <c r="O55" s="809">
        <v>0.5</v>
      </c>
      <c r="P55" s="809">
        <v>0</v>
      </c>
      <c r="Q55" s="809">
        <v>0</v>
      </c>
      <c r="R55" s="809">
        <v>0.5</v>
      </c>
      <c r="S55" s="809">
        <v>0.1</v>
      </c>
      <c r="T55" s="968" t="s">
        <v>106</v>
      </c>
      <c r="U55" s="1012">
        <v>41912</v>
      </c>
      <c r="V55" s="1001" t="s">
        <v>130</v>
      </c>
      <c r="W55" s="983">
        <v>41919</v>
      </c>
      <c r="X55" s="1013">
        <f>+S55*O55</f>
        <v>0.05</v>
      </c>
      <c r="Y55" s="1003">
        <v>0</v>
      </c>
      <c r="Z55" s="1007">
        <v>0</v>
      </c>
      <c r="AA55" s="1007">
        <v>0</v>
      </c>
      <c r="AB55" s="785">
        <f>+X55+Z55</f>
        <v>0.05</v>
      </c>
    </row>
    <row r="56" spans="1:30" ht="15.75" thickBot="1">
      <c r="A56" s="751"/>
      <c r="B56" s="758"/>
      <c r="C56" s="19">
        <v>41729</v>
      </c>
      <c r="D56" s="19">
        <v>41820</v>
      </c>
      <c r="E56" s="19">
        <v>41912</v>
      </c>
      <c r="F56" s="19">
        <v>42004</v>
      </c>
      <c r="G56" s="15" t="s">
        <v>41</v>
      </c>
      <c r="H56" s="96" t="s">
        <v>42</v>
      </c>
      <c r="I56" s="756"/>
      <c r="J56" s="757"/>
      <c r="K56" s="751"/>
      <c r="L56" s="985"/>
      <c r="M56" s="1016"/>
      <c r="N56" s="968"/>
      <c r="O56" s="968"/>
      <c r="P56" s="968"/>
      <c r="Q56" s="968"/>
      <c r="R56" s="968"/>
      <c r="S56" s="809"/>
      <c r="T56" s="968"/>
      <c r="U56" s="968"/>
      <c r="V56" s="1002"/>
      <c r="W56" s="947"/>
      <c r="X56" s="1014"/>
      <c r="Y56" s="1004"/>
      <c r="Z56" s="1008"/>
      <c r="AA56" s="1008"/>
      <c r="AB56" s="786"/>
    </row>
    <row r="57" spans="1:30" ht="102" thickBot="1">
      <c r="A57" s="751"/>
      <c r="B57" s="1009">
        <v>343000000</v>
      </c>
      <c r="C57" s="1010">
        <v>50000000</v>
      </c>
      <c r="D57" s="1010">
        <v>50000000</v>
      </c>
      <c r="E57" s="1010">
        <v>43000000</v>
      </c>
      <c r="F57" s="1010">
        <v>200000000</v>
      </c>
      <c r="G57" s="97"/>
      <c r="H57" s="97"/>
      <c r="I57" s="98"/>
      <c r="J57" s="99"/>
      <c r="K57" s="751"/>
      <c r="L57" s="986"/>
      <c r="M57" s="100" t="s">
        <v>131</v>
      </c>
      <c r="N57" s="100" t="s">
        <v>132</v>
      </c>
      <c r="O57" s="475">
        <v>0</v>
      </c>
      <c r="P57" s="86">
        <v>0</v>
      </c>
      <c r="Q57" s="86">
        <v>1</v>
      </c>
      <c r="R57" s="101">
        <v>0</v>
      </c>
      <c r="S57" s="102">
        <v>0.1</v>
      </c>
      <c r="T57" s="968"/>
      <c r="U57" s="103" t="s">
        <v>84</v>
      </c>
      <c r="V57" s="89" t="s">
        <v>133</v>
      </c>
      <c r="W57" s="90" t="s">
        <v>86</v>
      </c>
      <c r="X57" s="104">
        <v>0</v>
      </c>
      <c r="Y57" s="104">
        <v>0</v>
      </c>
      <c r="Z57" s="401">
        <v>0</v>
      </c>
      <c r="AA57" s="401">
        <v>0</v>
      </c>
      <c r="AB57" s="401">
        <v>0</v>
      </c>
    </row>
    <row r="58" spans="1:30" ht="108" customHeight="1" thickBot="1">
      <c r="A58" s="751"/>
      <c r="B58" s="758"/>
      <c r="C58" s="1011"/>
      <c r="D58" s="1011"/>
      <c r="E58" s="1011"/>
      <c r="F58" s="1011"/>
      <c r="G58" s="105"/>
      <c r="H58" s="105"/>
      <c r="I58" s="106"/>
      <c r="J58" s="30"/>
      <c r="K58" s="751"/>
      <c r="L58" s="987"/>
      <c r="M58" s="100" t="s">
        <v>134</v>
      </c>
      <c r="N58" s="100" t="s">
        <v>135</v>
      </c>
      <c r="O58" s="86">
        <v>0.25</v>
      </c>
      <c r="P58" s="86">
        <v>0.25</v>
      </c>
      <c r="Q58" s="86">
        <v>0.25</v>
      </c>
      <c r="R58" s="86">
        <v>0.25</v>
      </c>
      <c r="S58" s="102">
        <v>0.1</v>
      </c>
      <c r="T58" s="968"/>
      <c r="U58" s="103" t="s">
        <v>84</v>
      </c>
      <c r="V58" s="89" t="s">
        <v>136</v>
      </c>
      <c r="W58" s="90" t="s">
        <v>86</v>
      </c>
      <c r="X58" s="107">
        <f>+S58*O58</f>
        <v>2.5000000000000001E-2</v>
      </c>
      <c r="Y58" s="107">
        <f>+S58*O58</f>
        <v>2.5000000000000001E-2</v>
      </c>
      <c r="Z58" s="91">
        <v>0</v>
      </c>
      <c r="AA58" s="401">
        <v>0</v>
      </c>
      <c r="AB58" s="94">
        <f>+AA58+Z58+Y58+X58</f>
        <v>0.05</v>
      </c>
    </row>
    <row r="59" spans="1:30" ht="15.75" thickBot="1">
      <c r="A59" s="751"/>
      <c r="B59" s="109"/>
      <c r="C59" s="109"/>
      <c r="D59" s="109"/>
      <c r="E59" s="109"/>
      <c r="F59" s="109"/>
      <c r="G59" s="81"/>
      <c r="H59" s="81"/>
      <c r="I59" s="81"/>
      <c r="J59" s="81"/>
      <c r="K59" s="751"/>
      <c r="L59" s="753" t="s">
        <v>137</v>
      </c>
      <c r="M59" s="1030" t="s">
        <v>138</v>
      </c>
      <c r="N59" s="992" t="s">
        <v>139</v>
      </c>
      <c r="O59" s="1035">
        <v>0.25</v>
      </c>
      <c r="P59" s="1020">
        <v>0.25</v>
      </c>
      <c r="Q59" s="1020">
        <v>0.25</v>
      </c>
      <c r="R59" s="1020">
        <v>0.25</v>
      </c>
      <c r="S59" s="995">
        <v>0.15</v>
      </c>
      <c r="T59" s="1022" t="s">
        <v>140</v>
      </c>
      <c r="U59" s="942" t="s">
        <v>84</v>
      </c>
      <c r="V59" s="1026" t="s">
        <v>141</v>
      </c>
      <c r="W59" s="983" t="s">
        <v>86</v>
      </c>
      <c r="X59" s="1040">
        <f>+S59*O59</f>
        <v>3.7499999999999999E-2</v>
      </c>
      <c r="Y59" s="1018">
        <f>+S59*P59</f>
        <v>3.7499999999999999E-2</v>
      </c>
      <c r="Z59" s="1017"/>
      <c r="AA59" s="1017"/>
      <c r="AB59" s="1018">
        <f>+AA59+Z59+Y59+X59</f>
        <v>7.4999999999999997E-2</v>
      </c>
    </row>
    <row r="60" spans="1:30" ht="15.75" thickBot="1">
      <c r="A60" s="751"/>
      <c r="B60" s="818" t="s">
        <v>37</v>
      </c>
      <c r="C60" s="818"/>
      <c r="D60" s="818"/>
      <c r="E60" s="819"/>
      <c r="F60" s="836" t="s">
        <v>61</v>
      </c>
      <c r="G60" s="837"/>
      <c r="H60" s="837"/>
      <c r="I60" s="837"/>
      <c r="J60" s="837"/>
      <c r="K60" s="751"/>
      <c r="L60" s="756"/>
      <c r="M60" s="1031"/>
      <c r="N60" s="1033"/>
      <c r="O60" s="770"/>
      <c r="P60" s="968"/>
      <c r="Q60" s="968"/>
      <c r="R60" s="968"/>
      <c r="S60" s="995"/>
      <c r="T60" s="1023"/>
      <c r="U60" s="978"/>
      <c r="V60" s="1027"/>
      <c r="W60" s="983"/>
      <c r="X60" s="1041"/>
      <c r="Y60" s="1043"/>
      <c r="Z60" s="1017"/>
      <c r="AA60" s="1017"/>
      <c r="AB60" s="1019"/>
    </row>
    <row r="61" spans="1:30" ht="15.75" thickBot="1">
      <c r="A61" s="751"/>
      <c r="B61" s="81"/>
      <c r="C61" s="81"/>
      <c r="D61" s="81"/>
      <c r="E61" s="81"/>
      <c r="F61" s="81"/>
      <c r="G61" s="81"/>
      <c r="H61" s="81"/>
      <c r="I61" s="81"/>
      <c r="J61" s="81"/>
      <c r="K61" s="751"/>
      <c r="L61" s="986"/>
      <c r="M61" s="1031"/>
      <c r="N61" s="1033"/>
      <c r="O61" s="770"/>
      <c r="P61" s="968"/>
      <c r="Q61" s="968"/>
      <c r="R61" s="968"/>
      <c r="S61" s="995"/>
      <c r="T61" s="1023"/>
      <c r="U61" s="978"/>
      <c r="V61" s="1027"/>
      <c r="W61" s="983"/>
      <c r="X61" s="1041"/>
      <c r="Y61" s="1043"/>
      <c r="Z61" s="1017"/>
      <c r="AA61" s="1017"/>
      <c r="AB61" s="1019"/>
    </row>
    <row r="62" spans="1:30" ht="15.75" thickBot="1">
      <c r="A62" s="751"/>
      <c r="B62" s="81"/>
      <c r="C62" s="81"/>
      <c r="D62" s="81"/>
      <c r="E62" s="81"/>
      <c r="F62" s="81"/>
      <c r="G62" s="81"/>
      <c r="H62" s="81"/>
      <c r="I62" s="81"/>
      <c r="J62" s="81"/>
      <c r="K62" s="751"/>
      <c r="L62" s="987"/>
      <c r="M62" s="1032"/>
      <c r="N62" s="1034"/>
      <c r="O62" s="961"/>
      <c r="P62" s="955"/>
      <c r="Q62" s="955"/>
      <c r="R62" s="955"/>
      <c r="S62" s="1021"/>
      <c r="T62" s="1024"/>
      <c r="U62" s="1025"/>
      <c r="V62" s="1028"/>
      <c r="W62" s="1029"/>
      <c r="X62" s="1042"/>
      <c r="Y62" s="1044"/>
      <c r="Z62" s="1017"/>
      <c r="AA62" s="1017"/>
      <c r="AB62" s="786"/>
      <c r="AD62" s="551"/>
    </row>
    <row r="63" spans="1:30" ht="15.75" thickBot="1">
      <c r="A63" s="752"/>
      <c r="B63" s="110"/>
      <c r="C63" s="110"/>
      <c r="D63" s="110"/>
      <c r="E63" s="110"/>
      <c r="F63" s="110"/>
      <c r="G63" s="110"/>
      <c r="H63" s="110"/>
      <c r="I63" s="110"/>
      <c r="J63" s="110"/>
      <c r="K63" s="752"/>
      <c r="L63" s="1036" t="s">
        <v>39</v>
      </c>
      <c r="M63" s="1037"/>
      <c r="N63" s="1037"/>
      <c r="O63" s="1037"/>
      <c r="P63" s="1037"/>
      <c r="Q63" s="1037"/>
      <c r="R63" s="1038"/>
      <c r="S63" s="111">
        <f>+S59+S58+S57+S55+S53+S52+S50+S46+S44</f>
        <v>1</v>
      </c>
      <c r="T63" s="112"/>
      <c r="U63" s="112"/>
      <c r="V63" s="112"/>
      <c r="W63" s="112"/>
      <c r="X63" s="111">
        <f>SUM(X45:X62)</f>
        <v>0.41249999999999998</v>
      </c>
      <c r="Y63" s="111">
        <f t="shared" ref="Y63:AA63" si="2">SUM(Y45:Y62)</f>
        <v>8.7499999999999994E-2</v>
      </c>
      <c r="Z63" s="111">
        <f t="shared" si="2"/>
        <v>0</v>
      </c>
      <c r="AA63" s="111">
        <f t="shared" si="2"/>
        <v>0</v>
      </c>
      <c r="AB63" s="113">
        <f>+AB59+AB58+AB55+AB52+AB45</f>
        <v>0.5</v>
      </c>
    </row>
    <row r="64" spans="1:30" ht="15.75" thickBot="1">
      <c r="A64" s="1"/>
      <c r="B64" s="1"/>
      <c r="C64" s="1"/>
      <c r="D64" s="1"/>
      <c r="E64" s="1"/>
      <c r="F64" s="1"/>
      <c r="G64" s="1"/>
      <c r="H64" s="1"/>
      <c r="I64" s="1"/>
      <c r="J64" s="1"/>
      <c r="K64" s="2"/>
      <c r="L64" s="2"/>
      <c r="M64" s="2"/>
      <c r="N64" s="2"/>
      <c r="O64" s="2"/>
      <c r="P64" s="2"/>
      <c r="Q64" s="2"/>
      <c r="R64" s="2"/>
      <c r="S64" s="114"/>
      <c r="T64" s="2"/>
      <c r="U64" s="2"/>
      <c r="V64" s="2"/>
      <c r="W64" s="2"/>
      <c r="X64" s="41"/>
      <c r="Y64" s="42"/>
      <c r="Z64" s="2"/>
    </row>
    <row r="65" spans="1:29" ht="23.25" thickBot="1">
      <c r="A65" s="115" t="s">
        <v>142</v>
      </c>
      <c r="B65" s="838" t="s">
        <v>4</v>
      </c>
      <c r="C65" s="838"/>
      <c r="D65" s="838"/>
      <c r="E65" s="838"/>
      <c r="F65" s="838"/>
      <c r="G65" s="838"/>
      <c r="H65" s="838"/>
      <c r="I65" s="838"/>
      <c r="J65" s="839"/>
      <c r="K65" s="842" t="s">
        <v>5</v>
      </c>
      <c r="L65" s="842" t="s">
        <v>6</v>
      </c>
      <c r="M65" s="844" t="s">
        <v>7</v>
      </c>
      <c r="N65" s="844" t="s">
        <v>8</v>
      </c>
      <c r="O65" s="846" t="s">
        <v>40</v>
      </c>
      <c r="P65" s="847"/>
      <c r="Q65" s="847"/>
      <c r="R65" s="848"/>
      <c r="S65" s="825" t="s">
        <v>9</v>
      </c>
      <c r="T65" s="825" t="s">
        <v>10</v>
      </c>
      <c r="U65" s="825" t="s">
        <v>11</v>
      </c>
      <c r="V65" s="825" t="s">
        <v>12</v>
      </c>
      <c r="W65" s="1050" t="s">
        <v>13</v>
      </c>
      <c r="X65" s="1052" t="s">
        <v>101</v>
      </c>
      <c r="Y65" s="1052"/>
      <c r="Z65" s="1052"/>
      <c r="AA65" s="1052"/>
      <c r="AB65" s="844" t="s">
        <v>14</v>
      </c>
    </row>
    <row r="66" spans="1:29" ht="15.75" thickBot="1">
      <c r="A66" s="116"/>
      <c r="B66" s="840"/>
      <c r="C66" s="840"/>
      <c r="D66" s="840"/>
      <c r="E66" s="840"/>
      <c r="F66" s="840"/>
      <c r="G66" s="840"/>
      <c r="H66" s="840"/>
      <c r="I66" s="840"/>
      <c r="J66" s="841"/>
      <c r="K66" s="843"/>
      <c r="L66" s="843"/>
      <c r="M66" s="845"/>
      <c r="N66" s="1039"/>
      <c r="O66" s="117">
        <v>41729</v>
      </c>
      <c r="P66" s="118">
        <v>41820</v>
      </c>
      <c r="Q66" s="118">
        <v>41912</v>
      </c>
      <c r="R66" s="119">
        <v>42004</v>
      </c>
      <c r="S66" s="1049"/>
      <c r="T66" s="1049"/>
      <c r="U66" s="1049"/>
      <c r="V66" s="1049"/>
      <c r="W66" s="1051"/>
      <c r="X66" s="1053"/>
      <c r="Y66" s="1053"/>
      <c r="Z66" s="1053"/>
      <c r="AA66" s="1053"/>
      <c r="AB66" s="1039"/>
    </row>
    <row r="67" spans="1:29" ht="15.75" thickBot="1">
      <c r="A67" s="116"/>
      <c r="B67" s="120"/>
      <c r="C67" s="120"/>
      <c r="D67" s="120"/>
      <c r="E67" s="120"/>
      <c r="F67" s="120"/>
      <c r="G67" s="120"/>
      <c r="H67" s="120"/>
      <c r="I67" s="120"/>
      <c r="J67" s="120"/>
      <c r="K67" s="121"/>
      <c r="L67" s="121"/>
      <c r="M67" s="122"/>
      <c r="N67" s="281"/>
      <c r="O67" s="313"/>
      <c r="P67" s="313"/>
      <c r="Q67" s="313"/>
      <c r="R67" s="313"/>
      <c r="S67" s="339"/>
      <c r="T67" s="339"/>
      <c r="U67" s="339"/>
      <c r="V67" s="339"/>
      <c r="W67" s="339"/>
      <c r="X67" s="478" t="s">
        <v>21</v>
      </c>
      <c r="Y67" s="479" t="s">
        <v>22</v>
      </c>
      <c r="Z67" s="479" t="s">
        <v>23</v>
      </c>
      <c r="AA67" s="480" t="s">
        <v>24</v>
      </c>
      <c r="AB67" s="1045">
        <f>+Y68</f>
        <v>3.5000000000000003E-2</v>
      </c>
    </row>
    <row r="68" spans="1:29" ht="61.5" customHeight="1" thickBot="1">
      <c r="A68" s="116"/>
      <c r="B68" s="871" t="s">
        <v>15</v>
      </c>
      <c r="C68" s="871"/>
      <c r="D68" s="872"/>
      <c r="E68" s="873" t="s">
        <v>16</v>
      </c>
      <c r="F68" s="872"/>
      <c r="G68" s="873" t="s">
        <v>17</v>
      </c>
      <c r="H68" s="872"/>
      <c r="I68" s="873" t="s">
        <v>18</v>
      </c>
      <c r="J68" s="871"/>
      <c r="K68" s="842" t="s">
        <v>142</v>
      </c>
      <c r="L68" s="842" t="s">
        <v>143</v>
      </c>
      <c r="M68" s="124" t="s">
        <v>144</v>
      </c>
      <c r="N68" s="286" t="s">
        <v>145</v>
      </c>
      <c r="O68" s="286" t="s">
        <v>25</v>
      </c>
      <c r="P68" s="381">
        <v>0.5</v>
      </c>
      <c r="Q68" s="286" t="s">
        <v>25</v>
      </c>
      <c r="R68" s="381">
        <v>0.5</v>
      </c>
      <c r="S68" s="381">
        <v>7.0000000000000007E-2</v>
      </c>
      <c r="T68" s="1046" t="s">
        <v>80</v>
      </c>
      <c r="U68" s="407" t="s">
        <v>84</v>
      </c>
      <c r="V68" s="481" t="s">
        <v>146</v>
      </c>
      <c r="W68" s="286" t="s">
        <v>86</v>
      </c>
      <c r="X68" s="377">
        <v>0</v>
      </c>
      <c r="Y68" s="482">
        <f>+S68*P68</f>
        <v>3.5000000000000003E-2</v>
      </c>
      <c r="Z68" s="380">
        <v>0</v>
      </c>
      <c r="AA68" s="380">
        <v>0</v>
      </c>
      <c r="AB68" s="1046"/>
    </row>
    <row r="69" spans="1:29" ht="48.75" customHeight="1" thickBot="1">
      <c r="A69" s="116"/>
      <c r="B69" s="871" t="s">
        <v>147</v>
      </c>
      <c r="C69" s="871"/>
      <c r="D69" s="872"/>
      <c r="E69" s="913" t="s">
        <v>148</v>
      </c>
      <c r="F69" s="915"/>
      <c r="G69" s="1054">
        <v>1</v>
      </c>
      <c r="H69" s="872"/>
      <c r="I69" s="873"/>
      <c r="J69" s="871"/>
      <c r="K69" s="1047"/>
      <c r="L69" s="939"/>
      <c r="M69" s="126" t="s">
        <v>149</v>
      </c>
      <c r="N69" s="286" t="s">
        <v>150</v>
      </c>
      <c r="O69" s="286" t="s">
        <v>25</v>
      </c>
      <c r="P69" s="381">
        <v>0.5</v>
      </c>
      <c r="Q69" s="286" t="s">
        <v>25</v>
      </c>
      <c r="R69" s="381">
        <v>0.5</v>
      </c>
      <c r="S69" s="381">
        <v>7.0000000000000007E-2</v>
      </c>
      <c r="T69" s="1046"/>
      <c r="U69" s="286" t="s">
        <v>84</v>
      </c>
      <c r="V69" s="483" t="s">
        <v>151</v>
      </c>
      <c r="W69" s="286" t="s">
        <v>86</v>
      </c>
      <c r="X69" s="377">
        <v>0</v>
      </c>
      <c r="Y69" s="379">
        <f>+S69*P69</f>
        <v>3.5000000000000003E-2</v>
      </c>
      <c r="Z69" s="380">
        <v>0</v>
      </c>
      <c r="AA69" s="380">
        <v>0</v>
      </c>
      <c r="AB69" s="395">
        <f t="shared" ref="AB69:AB75" si="3">+Y69</f>
        <v>3.5000000000000003E-2</v>
      </c>
    </row>
    <row r="70" spans="1:29" ht="64.5" customHeight="1" thickBot="1">
      <c r="A70" s="116"/>
      <c r="B70" s="913" t="s">
        <v>4</v>
      </c>
      <c r="C70" s="914"/>
      <c r="D70" s="914"/>
      <c r="E70" s="914"/>
      <c r="F70" s="914"/>
      <c r="G70" s="914"/>
      <c r="H70" s="914"/>
      <c r="I70" s="914"/>
      <c r="J70" s="914"/>
      <c r="K70" s="1047"/>
      <c r="L70" s="939"/>
      <c r="M70" s="126" t="s">
        <v>152</v>
      </c>
      <c r="N70" s="286" t="s">
        <v>153</v>
      </c>
      <c r="O70" s="286" t="s">
        <v>25</v>
      </c>
      <c r="P70" s="381">
        <v>0.5</v>
      </c>
      <c r="Q70" s="286" t="s">
        <v>25</v>
      </c>
      <c r="R70" s="381">
        <v>0.5</v>
      </c>
      <c r="S70" s="381">
        <v>0.05</v>
      </c>
      <c r="T70" s="1046"/>
      <c r="U70" s="286" t="s">
        <v>84</v>
      </c>
      <c r="V70" s="484" t="s">
        <v>154</v>
      </c>
      <c r="W70" s="286" t="s">
        <v>86</v>
      </c>
      <c r="X70" s="377">
        <v>0</v>
      </c>
      <c r="Y70" s="379">
        <f>+S70*P70</f>
        <v>2.5000000000000001E-2</v>
      </c>
      <c r="Z70" s="380">
        <v>0</v>
      </c>
      <c r="AA70" s="380">
        <v>0</v>
      </c>
      <c r="AB70" s="395">
        <f t="shared" si="3"/>
        <v>2.5000000000000001E-2</v>
      </c>
    </row>
    <row r="71" spans="1:29" ht="23.25" thickBot="1">
      <c r="A71" s="116"/>
      <c r="B71" s="127"/>
      <c r="C71" s="127"/>
      <c r="D71" s="127"/>
      <c r="E71" s="127"/>
      <c r="F71" s="127"/>
      <c r="G71" s="127"/>
      <c r="H71" s="127"/>
      <c r="I71" s="127"/>
      <c r="J71" s="127"/>
      <c r="K71" s="1047"/>
      <c r="L71" s="843"/>
      <c r="M71" s="128" t="s">
        <v>155</v>
      </c>
      <c r="N71" s="286" t="s">
        <v>156</v>
      </c>
      <c r="O71" s="286" t="s">
        <v>25</v>
      </c>
      <c r="P71" s="286" t="s">
        <v>25</v>
      </c>
      <c r="Q71" s="286" t="s">
        <v>25</v>
      </c>
      <c r="R71" s="381">
        <v>1</v>
      </c>
      <c r="S71" s="381">
        <v>0.05</v>
      </c>
      <c r="T71" s="1046"/>
      <c r="U71" s="405">
        <v>42004</v>
      </c>
      <c r="V71" s="286" t="s">
        <v>156</v>
      </c>
      <c r="W71" s="405">
        <v>42011</v>
      </c>
      <c r="X71" s="377">
        <v>0</v>
      </c>
      <c r="Y71" s="380">
        <v>0</v>
      </c>
      <c r="Z71" s="380">
        <v>0</v>
      </c>
      <c r="AA71" s="380">
        <v>0</v>
      </c>
      <c r="AB71" s="395">
        <f t="shared" si="3"/>
        <v>0</v>
      </c>
    </row>
    <row r="72" spans="1:29" ht="34.5" thickBot="1">
      <c r="A72" s="116"/>
      <c r="B72" s="127"/>
      <c r="C72" s="127"/>
      <c r="D72" s="127"/>
      <c r="E72" s="127"/>
      <c r="F72" s="127"/>
      <c r="G72" s="127"/>
      <c r="H72" s="127"/>
      <c r="I72" s="127"/>
      <c r="J72" s="127"/>
      <c r="K72" s="1047"/>
      <c r="L72" s="853" t="s">
        <v>157</v>
      </c>
      <c r="M72" s="124" t="s">
        <v>158</v>
      </c>
      <c r="N72" s="286" t="s">
        <v>159</v>
      </c>
      <c r="O72" s="286" t="s">
        <v>25</v>
      </c>
      <c r="P72" s="286" t="s">
        <v>25</v>
      </c>
      <c r="Q72" s="381">
        <v>1</v>
      </c>
      <c r="R72" s="286" t="s">
        <v>25</v>
      </c>
      <c r="S72" s="381">
        <v>0.03</v>
      </c>
      <c r="T72" s="1046"/>
      <c r="U72" s="405">
        <v>41912</v>
      </c>
      <c r="V72" s="286" t="s">
        <v>160</v>
      </c>
      <c r="W72" s="405">
        <v>41919</v>
      </c>
      <c r="X72" s="377">
        <v>0</v>
      </c>
      <c r="Y72" s="380">
        <v>0</v>
      </c>
      <c r="Z72" s="380">
        <v>0</v>
      </c>
      <c r="AA72" s="380">
        <v>0</v>
      </c>
      <c r="AB72" s="395">
        <f t="shared" si="3"/>
        <v>0</v>
      </c>
    </row>
    <row r="73" spans="1:29" ht="48.75" customHeight="1" thickBot="1">
      <c r="A73" s="116"/>
      <c r="B73" s="127"/>
      <c r="C73" s="127"/>
      <c r="D73" s="127"/>
      <c r="E73" s="127"/>
      <c r="F73" s="127"/>
      <c r="G73" s="127"/>
      <c r="H73" s="127"/>
      <c r="I73" s="127"/>
      <c r="J73" s="127"/>
      <c r="K73" s="1047"/>
      <c r="L73" s="874"/>
      <c r="M73" s="126" t="s">
        <v>161</v>
      </c>
      <c r="N73" s="286" t="s">
        <v>162</v>
      </c>
      <c r="O73" s="286" t="s">
        <v>25</v>
      </c>
      <c r="P73" s="381">
        <v>1</v>
      </c>
      <c r="Q73" s="286" t="s">
        <v>25</v>
      </c>
      <c r="R73" s="286" t="s">
        <v>25</v>
      </c>
      <c r="S73" s="381">
        <v>0.03</v>
      </c>
      <c r="T73" s="1046"/>
      <c r="U73" s="405">
        <v>41820</v>
      </c>
      <c r="V73" s="406" t="str">
        <f>+'[1]PIGA ADTVA'!I3</f>
        <v>SEGUNDO TRIMESTRE: Para el cambio de Contenedores de Basura se realizo estudio de mercado en el cual las tres (3) empresas que presentaron las cotizaciones fueron:                                                                                          *Makro Supermayorista S.A.S.                                                                                                                                       *Reenvasar.                                                                                                                                                                            *CJS Canecas.                                                                                                                                                                      De igual manera en este momento no se ha realizado el proceso de los Estudios Previos.</v>
      </c>
      <c r="W73" s="405">
        <v>41827</v>
      </c>
      <c r="X73" s="377">
        <v>0</v>
      </c>
      <c r="Y73" s="380">
        <f>+S73*P73</f>
        <v>0.03</v>
      </c>
      <c r="Z73" s="380">
        <v>0</v>
      </c>
      <c r="AA73" s="380">
        <v>0</v>
      </c>
      <c r="AB73" s="384">
        <f t="shared" si="3"/>
        <v>0.03</v>
      </c>
    </row>
    <row r="74" spans="1:29" ht="63" customHeight="1" thickBot="1">
      <c r="A74" s="116"/>
      <c r="B74" s="871" t="s">
        <v>15</v>
      </c>
      <c r="C74" s="871"/>
      <c r="D74" s="872"/>
      <c r="E74" s="873" t="s">
        <v>16</v>
      </c>
      <c r="F74" s="872"/>
      <c r="G74" s="873" t="s">
        <v>17</v>
      </c>
      <c r="H74" s="872"/>
      <c r="I74" s="873" t="s">
        <v>18</v>
      </c>
      <c r="J74" s="871"/>
      <c r="K74" s="1047"/>
      <c r="L74" s="854"/>
      <c r="M74" s="128" t="s">
        <v>163</v>
      </c>
      <c r="N74" s="286" t="s">
        <v>164</v>
      </c>
      <c r="O74" s="286" t="s">
        <v>25</v>
      </c>
      <c r="P74" s="381">
        <v>0.5</v>
      </c>
      <c r="Q74" s="286" t="s">
        <v>25</v>
      </c>
      <c r="R74" s="381">
        <v>0.5</v>
      </c>
      <c r="S74" s="381">
        <v>0.03</v>
      </c>
      <c r="T74" s="1046"/>
      <c r="U74" s="405" t="s">
        <v>84</v>
      </c>
      <c r="V74" s="406" t="str">
        <f>+'[1]PIGA ADTVA'!I4</f>
        <v>La Superintendencia de Puertos y Transporte junto con la empresa Coominobras realiza la entrega de los Tonner a la Empresa Lexmark, la cual tiene convenio con la Fundación Niños de los Andes, a ellos se les hace entrega de la recolección de los Tonner, para ayuda de esta Fundación para el desarrollo integral de las personas en extrema pobreza.</v>
      </c>
      <c r="W74" s="405" t="s">
        <v>86</v>
      </c>
      <c r="X74" s="377">
        <v>0</v>
      </c>
      <c r="Y74" s="379">
        <f>+S74*P74</f>
        <v>1.4999999999999999E-2</v>
      </c>
      <c r="Z74" s="380">
        <v>0</v>
      </c>
      <c r="AA74" s="380">
        <v>0</v>
      </c>
      <c r="AB74" s="395">
        <f t="shared" si="3"/>
        <v>1.4999999999999999E-2</v>
      </c>
    </row>
    <row r="75" spans="1:29" ht="57" thickBot="1">
      <c r="A75" s="116"/>
      <c r="B75" s="873" t="s">
        <v>165</v>
      </c>
      <c r="C75" s="871"/>
      <c r="D75" s="872"/>
      <c r="E75" s="913" t="s">
        <v>166</v>
      </c>
      <c r="F75" s="915"/>
      <c r="G75" s="1054">
        <v>1</v>
      </c>
      <c r="H75" s="1055"/>
      <c r="I75" s="873"/>
      <c r="J75" s="871"/>
      <c r="K75" s="1047"/>
      <c r="L75" s="130" t="s">
        <v>167</v>
      </c>
      <c r="M75" s="131" t="s">
        <v>168</v>
      </c>
      <c r="N75" s="286" t="s">
        <v>169</v>
      </c>
      <c r="O75" s="286" t="s">
        <v>25</v>
      </c>
      <c r="P75" s="381">
        <v>0.5</v>
      </c>
      <c r="Q75" s="286" t="s">
        <v>25</v>
      </c>
      <c r="R75" s="381">
        <v>0.5</v>
      </c>
      <c r="S75" s="381">
        <v>0.05</v>
      </c>
      <c r="T75" s="1046"/>
      <c r="U75" s="286" t="s">
        <v>84</v>
      </c>
      <c r="V75" s="406" t="str">
        <f>+[2]CONSOLIDADO!$L$3</f>
        <v>Informe de Campaña, día mundial de la tierra, publicación en la Intranet</v>
      </c>
      <c r="W75" s="286" t="s">
        <v>86</v>
      </c>
      <c r="X75" s="377">
        <v>0</v>
      </c>
      <c r="Y75" s="379">
        <f>+P75*S75</f>
        <v>2.5000000000000001E-2</v>
      </c>
      <c r="Z75" s="380">
        <v>0</v>
      </c>
      <c r="AA75" s="380">
        <v>0</v>
      </c>
      <c r="AB75" s="395">
        <f t="shared" si="3"/>
        <v>2.5000000000000001E-2</v>
      </c>
    </row>
    <row r="76" spans="1:29" ht="15.75" thickBot="1">
      <c r="A76" s="116"/>
      <c r="B76" s="45"/>
      <c r="C76" s="45"/>
      <c r="D76" s="45"/>
      <c r="E76" s="45"/>
      <c r="F76" s="45"/>
      <c r="G76" s="45"/>
      <c r="H76" s="45"/>
      <c r="I76" s="45"/>
      <c r="J76" s="45"/>
      <c r="K76" s="1047"/>
      <c r="L76" s="1056" t="s">
        <v>170</v>
      </c>
      <c r="M76" s="921" t="s">
        <v>171</v>
      </c>
      <c r="N76" s="907" t="s">
        <v>172</v>
      </c>
      <c r="O76" s="906">
        <v>0.25</v>
      </c>
      <c r="P76" s="906">
        <v>0.25</v>
      </c>
      <c r="Q76" s="906">
        <v>0.25</v>
      </c>
      <c r="R76" s="906">
        <v>0.25</v>
      </c>
      <c r="S76" s="906">
        <v>0.05</v>
      </c>
      <c r="T76" s="1046" t="s">
        <v>68</v>
      </c>
      <c r="U76" s="935" t="s">
        <v>19</v>
      </c>
      <c r="V76" s="1065" t="s">
        <v>173</v>
      </c>
      <c r="W76" s="935" t="s">
        <v>20</v>
      </c>
      <c r="X76" s="1066">
        <f>+S76*O76/100%</f>
        <v>1.2500000000000001E-2</v>
      </c>
      <c r="Y76" s="1066">
        <f>+S76*P76</f>
        <v>1.2500000000000001E-2</v>
      </c>
      <c r="Z76" s="903">
        <v>0</v>
      </c>
      <c r="AA76" s="903">
        <v>0</v>
      </c>
      <c r="AB76" s="1062">
        <f>+AA76+Z76+Y76+X76</f>
        <v>2.5000000000000001E-2</v>
      </c>
    </row>
    <row r="77" spans="1:29" ht="15.75" thickBot="1">
      <c r="A77" s="116"/>
      <c r="B77" s="45"/>
      <c r="C77" s="45"/>
      <c r="D77" s="45"/>
      <c r="E77" s="45"/>
      <c r="F77" s="45"/>
      <c r="G77" s="45"/>
      <c r="H77" s="45"/>
      <c r="I77" s="45"/>
      <c r="J77" s="45"/>
      <c r="K77" s="1047"/>
      <c r="L77" s="1056"/>
      <c r="M77" s="1059"/>
      <c r="N77" s="907"/>
      <c r="O77" s="906"/>
      <c r="P77" s="906"/>
      <c r="Q77" s="906"/>
      <c r="R77" s="906"/>
      <c r="S77" s="906"/>
      <c r="T77" s="1046"/>
      <c r="U77" s="935"/>
      <c r="V77" s="1065"/>
      <c r="W77" s="935"/>
      <c r="X77" s="1066"/>
      <c r="Y77" s="1066"/>
      <c r="Z77" s="903"/>
      <c r="AA77" s="903"/>
      <c r="AB77" s="1062"/>
      <c r="AC77" s="6" t="s">
        <v>36</v>
      </c>
    </row>
    <row r="78" spans="1:29" ht="15.75" thickBot="1">
      <c r="A78" s="116"/>
      <c r="B78" s="45"/>
      <c r="C78" s="45"/>
      <c r="D78" s="45"/>
      <c r="E78" s="45"/>
      <c r="F78" s="45"/>
      <c r="G78" s="45"/>
      <c r="H78" s="45"/>
      <c r="I78" s="45"/>
      <c r="J78" s="45"/>
      <c r="K78" s="1047"/>
      <c r="L78" s="1057"/>
      <c r="M78" s="1063" t="s">
        <v>174</v>
      </c>
      <c r="N78" s="907" t="s">
        <v>172</v>
      </c>
      <c r="O78" s="906">
        <v>0.25</v>
      </c>
      <c r="P78" s="906">
        <v>0.25</v>
      </c>
      <c r="Q78" s="906">
        <v>0.25</v>
      </c>
      <c r="R78" s="906">
        <v>0.25</v>
      </c>
      <c r="S78" s="906">
        <v>0.05</v>
      </c>
      <c r="T78" s="1046"/>
      <c r="U78" s="935" t="s">
        <v>19</v>
      </c>
      <c r="V78" s="1065" t="str">
        <f>+'[1]ATENCION AL CIUDADANO'!L30</f>
        <v xml:space="preserve">PRIMER TRIMESTRE::Informe de gestión prestación del servicio Grupo de Atención al Ciudadano, correspondientes a los meses de enero, febrero y marzo del año en curso;  Rdos Nos. 20145000013303; 20145000026293; 20145000029163.
- Informe  de gestión y análisis de prestación del servicio de atención al ciudadano Primer (1º) trimestre vigencia 2014, Rdo. No. 20145000028773 del 3 de abril de 2014.
- Publicados en la página Web de la Superintendencia de Puertos y Transporte.
SEGUNDO TRIMESTRE: "Informe de gestión prestación del servicio Grupo de Atención al Ciudadano, correspondientes a los meses de abril, mayo y junio del 2014;  Rdos Nos. 20145000041023; 20145000050343; 20145000057023.
- Informe  de gestión y análisis de prestación del servicio de atención al ciudadano segundo (2º) trimestre vigencia 2014, Rdo. No. 20145000057033. 
-Informe de gestión y análisis de prestación del servicio al ciudadano primer (1º) semestre de 2014, Rdo. 20145000057043
 -Informe de gestión atención ciudadano 2010-2014, enviado por correo electrónico el 25/06/2014 a Secretaria General
- Publicados en la página Web de la Superintendencia de Puertos y Transporte".
</v>
      </c>
      <c r="W78" s="935" t="s">
        <v>20</v>
      </c>
      <c r="X78" s="1066">
        <f>+S78*O78/100%</f>
        <v>1.2500000000000001E-2</v>
      </c>
      <c r="Y78" s="1066">
        <f>+S78*P78</f>
        <v>1.2500000000000001E-2</v>
      </c>
      <c r="Z78" s="903">
        <v>0</v>
      </c>
      <c r="AA78" s="903">
        <v>0</v>
      </c>
      <c r="AB78" s="1045">
        <f>+AA78+Z78+Y78+X78</f>
        <v>2.5000000000000001E-2</v>
      </c>
    </row>
    <row r="79" spans="1:29" ht="28.5" customHeight="1" thickBot="1">
      <c r="A79" s="116"/>
      <c r="B79" s="45"/>
      <c r="C79" s="45"/>
      <c r="D79" s="45"/>
      <c r="E79" s="45"/>
      <c r="F79" s="45"/>
      <c r="G79" s="45"/>
      <c r="H79" s="45"/>
      <c r="I79" s="45"/>
      <c r="J79" s="45"/>
      <c r="K79" s="1047"/>
      <c r="L79" s="1058"/>
      <c r="M79" s="1064"/>
      <c r="N79" s="907"/>
      <c r="O79" s="906"/>
      <c r="P79" s="906"/>
      <c r="Q79" s="906"/>
      <c r="R79" s="906"/>
      <c r="S79" s="906"/>
      <c r="T79" s="1046"/>
      <c r="U79" s="935"/>
      <c r="V79" s="1065"/>
      <c r="W79" s="935"/>
      <c r="X79" s="1066"/>
      <c r="Y79" s="1066"/>
      <c r="Z79" s="903"/>
      <c r="AA79" s="903"/>
      <c r="AB79" s="1046"/>
    </row>
    <row r="80" spans="1:29" ht="36.75" customHeight="1" thickBot="1">
      <c r="A80" s="116"/>
      <c r="B80" s="45"/>
      <c r="C80" s="45"/>
      <c r="D80" s="45"/>
      <c r="E80" s="45"/>
      <c r="F80" s="45"/>
      <c r="G80" s="45"/>
      <c r="H80" s="45"/>
      <c r="I80" s="45"/>
      <c r="J80" s="45"/>
      <c r="K80" s="1047"/>
      <c r="L80" s="1060" t="s">
        <v>175</v>
      </c>
      <c r="M80" s="124" t="s">
        <v>176</v>
      </c>
      <c r="N80" s="286" t="s">
        <v>177</v>
      </c>
      <c r="O80" s="286" t="s">
        <v>25</v>
      </c>
      <c r="P80" s="381">
        <v>1</v>
      </c>
      <c r="Q80" s="286" t="s">
        <v>25</v>
      </c>
      <c r="R80" s="286" t="s">
        <v>25</v>
      </c>
      <c r="S80" s="381">
        <v>0.03</v>
      </c>
      <c r="T80" s="907" t="s">
        <v>178</v>
      </c>
      <c r="U80" s="405">
        <v>41820</v>
      </c>
      <c r="V80" s="485" t="s">
        <v>179</v>
      </c>
      <c r="W80" s="405">
        <v>41827</v>
      </c>
      <c r="X80" s="377">
        <v>0</v>
      </c>
      <c r="Y80" s="486">
        <v>1.4999999999999999E-2</v>
      </c>
      <c r="Z80" s="380">
        <v>0</v>
      </c>
      <c r="AA80" s="380">
        <v>0</v>
      </c>
      <c r="AB80" s="395">
        <f>+Y80</f>
        <v>1.4999999999999999E-2</v>
      </c>
    </row>
    <row r="81" spans="1:29" ht="15.75" thickBot="1">
      <c r="A81" s="116"/>
      <c r="B81" s="45"/>
      <c r="C81" s="45"/>
      <c r="D81" s="45"/>
      <c r="E81" s="45"/>
      <c r="F81" s="45"/>
      <c r="G81" s="45"/>
      <c r="H81" s="45"/>
      <c r="I81" s="45"/>
      <c r="J81" s="45"/>
      <c r="K81" s="1047"/>
      <c r="L81" s="1056"/>
      <c r="M81" s="133" t="s">
        <v>180</v>
      </c>
      <c r="N81" s="385" t="s">
        <v>181</v>
      </c>
      <c r="O81" s="286" t="s">
        <v>25</v>
      </c>
      <c r="P81" s="286" t="s">
        <v>25</v>
      </c>
      <c r="Q81" s="381">
        <v>1</v>
      </c>
      <c r="R81" s="286" t="s">
        <v>25</v>
      </c>
      <c r="S81" s="381">
        <v>0.05</v>
      </c>
      <c r="T81" s="1061"/>
      <c r="U81" s="405">
        <v>41912</v>
      </c>
      <c r="V81" s="286" t="s">
        <v>182</v>
      </c>
      <c r="W81" s="405">
        <v>41919</v>
      </c>
      <c r="X81" s="377">
        <v>0</v>
      </c>
      <c r="Y81" s="377">
        <v>0</v>
      </c>
      <c r="Z81" s="380">
        <v>0</v>
      </c>
      <c r="AA81" s="380">
        <v>0</v>
      </c>
      <c r="AB81" s="395">
        <f t="shared" ref="AB81:AB83" si="4">+Y81</f>
        <v>0</v>
      </c>
    </row>
    <row r="82" spans="1:29" ht="15.75" thickBot="1">
      <c r="A82" s="116"/>
      <c r="B82" s="838" t="s">
        <v>30</v>
      </c>
      <c r="C82" s="838"/>
      <c r="D82" s="838"/>
      <c r="E82" s="838"/>
      <c r="F82" s="838"/>
      <c r="G82" s="838"/>
      <c r="H82" s="838"/>
      <c r="I82" s="838"/>
      <c r="J82" s="838"/>
      <c r="K82" s="1047"/>
      <c r="L82" s="1057"/>
      <c r="M82" s="134" t="s">
        <v>183</v>
      </c>
      <c r="N82" s="385" t="s">
        <v>184</v>
      </c>
      <c r="O82" s="286" t="s">
        <v>25</v>
      </c>
      <c r="P82" s="286" t="s">
        <v>25</v>
      </c>
      <c r="Q82" s="286" t="s">
        <v>25</v>
      </c>
      <c r="R82" s="381">
        <v>1</v>
      </c>
      <c r="S82" s="381">
        <v>0.03</v>
      </c>
      <c r="T82" s="1061"/>
      <c r="U82" s="405">
        <v>42004</v>
      </c>
      <c r="V82" s="286" t="s">
        <v>185</v>
      </c>
      <c r="W82" s="405">
        <v>42011</v>
      </c>
      <c r="X82" s="377">
        <v>0</v>
      </c>
      <c r="Y82" s="377">
        <v>0</v>
      </c>
      <c r="Z82" s="380">
        <v>0</v>
      </c>
      <c r="AA82" s="380">
        <v>0</v>
      </c>
      <c r="AB82" s="395">
        <f t="shared" si="4"/>
        <v>0</v>
      </c>
    </row>
    <row r="83" spans="1:29" ht="23.25" thickBot="1">
      <c r="A83" s="116"/>
      <c r="B83" s="840"/>
      <c r="C83" s="840"/>
      <c r="D83" s="840"/>
      <c r="E83" s="840"/>
      <c r="F83" s="840"/>
      <c r="G83" s="840"/>
      <c r="H83" s="840"/>
      <c r="I83" s="840"/>
      <c r="J83" s="840"/>
      <c r="K83" s="1047"/>
      <c r="L83" s="1058"/>
      <c r="M83" s="135" t="s">
        <v>186</v>
      </c>
      <c r="N83" s="385" t="s">
        <v>187</v>
      </c>
      <c r="O83" s="286" t="s">
        <v>25</v>
      </c>
      <c r="P83" s="286" t="s">
        <v>25</v>
      </c>
      <c r="Q83" s="286" t="s">
        <v>25</v>
      </c>
      <c r="R83" s="381">
        <v>1</v>
      </c>
      <c r="S83" s="381">
        <v>0.05</v>
      </c>
      <c r="T83" s="1061"/>
      <c r="U83" s="405">
        <v>42004</v>
      </c>
      <c r="V83" s="286" t="s">
        <v>187</v>
      </c>
      <c r="W83" s="405">
        <v>42011</v>
      </c>
      <c r="X83" s="377">
        <v>0</v>
      </c>
      <c r="Y83" s="377">
        <v>0</v>
      </c>
      <c r="Z83" s="380">
        <v>0</v>
      </c>
      <c r="AA83" s="380">
        <v>0</v>
      </c>
      <c r="AB83" s="395">
        <f t="shared" si="4"/>
        <v>0</v>
      </c>
    </row>
    <row r="84" spans="1:29" ht="58.5" customHeight="1" thickBot="1">
      <c r="A84" s="116"/>
      <c r="B84" s="839" t="s">
        <v>31</v>
      </c>
      <c r="C84" s="913" t="s">
        <v>32</v>
      </c>
      <c r="D84" s="914"/>
      <c r="E84" s="914"/>
      <c r="F84" s="915"/>
      <c r="G84" s="913" t="s">
        <v>33</v>
      </c>
      <c r="H84" s="915"/>
      <c r="I84" s="853" t="s">
        <v>34</v>
      </c>
      <c r="J84" s="838"/>
      <c r="K84" s="1047"/>
      <c r="L84" s="1067" t="s">
        <v>188</v>
      </c>
      <c r="M84" s="124" t="s">
        <v>189</v>
      </c>
      <c r="N84" s="286" t="s">
        <v>190</v>
      </c>
      <c r="O84" s="286" t="s">
        <v>25</v>
      </c>
      <c r="P84" s="381">
        <v>0.5</v>
      </c>
      <c r="Q84" s="286" t="s">
        <v>25</v>
      </c>
      <c r="R84" s="381">
        <v>0.5</v>
      </c>
      <c r="S84" s="381">
        <v>0.05</v>
      </c>
      <c r="T84" s="1070" t="s">
        <v>191</v>
      </c>
      <c r="U84" s="286" t="s">
        <v>84</v>
      </c>
      <c r="V84" s="406" t="s">
        <v>192</v>
      </c>
      <c r="W84" s="286" t="s">
        <v>86</v>
      </c>
      <c r="X84" s="377">
        <v>0</v>
      </c>
      <c r="Y84" s="379">
        <f>+S84*P84</f>
        <v>2.5000000000000001E-2</v>
      </c>
      <c r="Z84" s="377">
        <v>0</v>
      </c>
      <c r="AA84" s="380">
        <v>0</v>
      </c>
      <c r="AB84" s="395">
        <f>+Y84</f>
        <v>2.5000000000000001E-2</v>
      </c>
    </row>
    <row r="85" spans="1:29" ht="66" customHeight="1" thickBot="1">
      <c r="A85" s="116"/>
      <c r="B85" s="841"/>
      <c r="C85" s="48">
        <v>41729</v>
      </c>
      <c r="D85" s="49">
        <v>41820</v>
      </c>
      <c r="E85" s="49">
        <v>41912</v>
      </c>
      <c r="F85" s="50">
        <v>42004</v>
      </c>
      <c r="G85" s="44" t="s">
        <v>41</v>
      </c>
      <c r="H85" s="51" t="s">
        <v>42</v>
      </c>
      <c r="I85" s="854"/>
      <c r="J85" s="840"/>
      <c r="K85" s="1047"/>
      <c r="L85" s="1067"/>
      <c r="M85" s="126" t="s">
        <v>193</v>
      </c>
      <c r="N85" s="286" t="s">
        <v>194</v>
      </c>
      <c r="O85" s="286" t="s">
        <v>25</v>
      </c>
      <c r="P85" s="381">
        <v>0.5</v>
      </c>
      <c r="Q85" s="286" t="s">
        <v>25</v>
      </c>
      <c r="R85" s="381">
        <v>0.5</v>
      </c>
      <c r="S85" s="381">
        <v>0.03</v>
      </c>
      <c r="T85" s="1070"/>
      <c r="U85" s="286" t="s">
        <v>84</v>
      </c>
      <c r="V85" s="406" t="s">
        <v>195</v>
      </c>
      <c r="W85" s="286" t="s">
        <v>86</v>
      </c>
      <c r="X85" s="377">
        <v>0</v>
      </c>
      <c r="Y85" s="379">
        <f>+S85*P85</f>
        <v>1.4999999999999999E-2</v>
      </c>
      <c r="Z85" s="377">
        <v>0</v>
      </c>
      <c r="AA85" s="380">
        <v>0</v>
      </c>
      <c r="AB85" s="395">
        <f>+Y85</f>
        <v>1.4999999999999999E-2</v>
      </c>
    </row>
    <row r="86" spans="1:29" ht="77.25" customHeight="1" thickBot="1">
      <c r="A86" s="116"/>
      <c r="B86" s="136" t="s">
        <v>35</v>
      </c>
      <c r="C86" s="43"/>
      <c r="D86" s="43"/>
      <c r="E86" s="43"/>
      <c r="F86" s="137"/>
      <c r="G86" s="44"/>
      <c r="H86" s="138"/>
      <c r="I86" s="130"/>
      <c r="J86" s="127"/>
      <c r="K86" s="1047"/>
      <c r="L86" s="1067"/>
      <c r="M86" s="126" t="s">
        <v>196</v>
      </c>
      <c r="N86" s="286" t="s">
        <v>197</v>
      </c>
      <c r="O86" s="286" t="s">
        <v>25</v>
      </c>
      <c r="P86" s="381">
        <v>0.5</v>
      </c>
      <c r="Q86" s="286" t="s">
        <v>25</v>
      </c>
      <c r="R86" s="381">
        <v>0.5</v>
      </c>
      <c r="S86" s="381">
        <v>0.05</v>
      </c>
      <c r="T86" s="1070"/>
      <c r="U86" s="286" t="s">
        <v>84</v>
      </c>
      <c r="V86" s="406" t="s">
        <v>198</v>
      </c>
      <c r="W86" s="286" t="s">
        <v>86</v>
      </c>
      <c r="X86" s="377">
        <v>0</v>
      </c>
      <c r="Y86" s="379">
        <f>+S86*P86</f>
        <v>2.5000000000000001E-2</v>
      </c>
      <c r="Z86" s="377">
        <v>0</v>
      </c>
      <c r="AA86" s="380">
        <v>0</v>
      </c>
      <c r="AB86" s="395">
        <f>+Y86</f>
        <v>2.5000000000000001E-2</v>
      </c>
    </row>
    <row r="87" spans="1:29" ht="80.25" customHeight="1" thickBot="1">
      <c r="A87" s="139"/>
      <c r="B87" s="140"/>
      <c r="C87" s="141"/>
      <c r="D87" s="141"/>
      <c r="E87" s="141"/>
      <c r="F87" s="141"/>
      <c r="G87" s="142"/>
      <c r="H87" s="142"/>
      <c r="I87" s="143"/>
      <c r="J87" s="144"/>
      <c r="K87" s="1047"/>
      <c r="L87" s="1068"/>
      <c r="M87" s="145" t="s">
        <v>199</v>
      </c>
      <c r="N87" s="286" t="s">
        <v>200</v>
      </c>
      <c r="O87" s="381">
        <v>0.25</v>
      </c>
      <c r="P87" s="381">
        <v>0.25</v>
      </c>
      <c r="Q87" s="381">
        <v>0.25</v>
      </c>
      <c r="R87" s="381">
        <v>0.25</v>
      </c>
      <c r="S87" s="381">
        <v>0.03</v>
      </c>
      <c r="T87" s="1070"/>
      <c r="U87" s="286" t="s">
        <v>19</v>
      </c>
      <c r="V87" s="406" t="s">
        <v>201</v>
      </c>
      <c r="W87" s="286" t="s">
        <v>20</v>
      </c>
      <c r="X87" s="378">
        <f>+S87*O87</f>
        <v>7.4999999999999997E-3</v>
      </c>
      <c r="Y87" s="378">
        <f>+S87*P87</f>
        <v>7.4999999999999997E-3</v>
      </c>
      <c r="Z87" s="380">
        <v>0</v>
      </c>
      <c r="AA87" s="380">
        <v>0</v>
      </c>
      <c r="AB87" s="487">
        <f>+X87+Y87</f>
        <v>1.4999999999999999E-2</v>
      </c>
      <c r="AC87" t="s">
        <v>36</v>
      </c>
    </row>
    <row r="88" spans="1:29" ht="89.25" customHeight="1" thickBot="1">
      <c r="A88" s="139"/>
      <c r="B88" s="139"/>
      <c r="C88" s="62"/>
      <c r="D88" s="62"/>
      <c r="E88" s="62"/>
      <c r="F88" s="62"/>
      <c r="G88" s="63"/>
      <c r="H88" s="63"/>
      <c r="I88" s="64"/>
      <c r="J88" s="146"/>
      <c r="K88" s="1047"/>
      <c r="L88" s="1069"/>
      <c r="M88" s="131" t="s">
        <v>202</v>
      </c>
      <c r="N88" s="286" t="s">
        <v>203</v>
      </c>
      <c r="O88" s="381">
        <v>0.25</v>
      </c>
      <c r="P88" s="381">
        <v>0.25</v>
      </c>
      <c r="Q88" s="381">
        <v>0.25</v>
      </c>
      <c r="R88" s="381">
        <v>0.25</v>
      </c>
      <c r="S88" s="381">
        <v>0.03</v>
      </c>
      <c r="T88" s="394" t="s">
        <v>204</v>
      </c>
      <c r="U88" s="286" t="s">
        <v>19</v>
      </c>
      <c r="V88" s="488" t="s">
        <v>205</v>
      </c>
      <c r="W88" s="286" t="s">
        <v>20</v>
      </c>
      <c r="X88" s="378">
        <f>+S88*O88/100%</f>
        <v>7.4999999999999997E-3</v>
      </c>
      <c r="Y88" s="378">
        <f>+S88*P88/100%</f>
        <v>7.4999999999999997E-3</v>
      </c>
      <c r="Z88" s="380">
        <v>0</v>
      </c>
      <c r="AA88" s="380">
        <v>0</v>
      </c>
      <c r="AB88" s="487">
        <f>+X88+Y88+Z88+AA88</f>
        <v>1.4999999999999999E-2</v>
      </c>
    </row>
    <row r="89" spans="1:29" ht="15.75" thickBot="1">
      <c r="A89" s="139"/>
      <c r="B89" s="147"/>
      <c r="C89" s="47"/>
      <c r="D89" s="47"/>
      <c r="E89" s="47"/>
      <c r="F89" s="47"/>
      <c r="G89" s="47"/>
      <c r="H89" s="47"/>
      <c r="I89" s="47"/>
      <c r="J89" s="148"/>
      <c r="K89" s="1047"/>
      <c r="L89" s="1071" t="s">
        <v>206</v>
      </c>
      <c r="M89" s="1072" t="s">
        <v>207</v>
      </c>
      <c r="N89" s="907" t="s">
        <v>208</v>
      </c>
      <c r="O89" s="906">
        <v>0.2</v>
      </c>
      <c r="P89" s="906">
        <v>0.3</v>
      </c>
      <c r="Q89" s="906">
        <v>0.3</v>
      </c>
      <c r="R89" s="906">
        <v>0.2</v>
      </c>
      <c r="S89" s="906">
        <v>0.06</v>
      </c>
      <c r="T89" s="1046" t="s">
        <v>209</v>
      </c>
      <c r="U89" s="907" t="s">
        <v>19</v>
      </c>
      <c r="V89" s="936" t="str">
        <f>+'[1]GESTION DOCUMENTAL'!L7</f>
        <v xml:space="preserve">PRIMER TRIMESTRE: Acta de Comité Institucional de Desarrollo Administrativo de fecha 20/01/2014, punto 4.3 - exposición Decretos PGD
SEGUNDO TRIMESTRE: 
Elaboración de lineamientos para la construcción de los instrumentos archivísticos que deben ser implementados por los vigilados
</v>
      </c>
      <c r="W89" s="907" t="s">
        <v>20</v>
      </c>
      <c r="X89" s="1075">
        <f>+S89*O89/100%</f>
        <v>1.2E-2</v>
      </c>
      <c r="Y89" s="903">
        <f>+S89*P89/100%</f>
        <v>1.7999999999999999E-2</v>
      </c>
      <c r="Z89" s="903">
        <v>0</v>
      </c>
      <c r="AA89" s="1062">
        <v>0</v>
      </c>
      <c r="AB89" s="903">
        <f>+AA89+Z89+Y89+X89</f>
        <v>0.03</v>
      </c>
    </row>
    <row r="90" spans="1:29" ht="15.75" thickBot="1">
      <c r="A90" s="116"/>
      <c r="B90" s="914" t="s">
        <v>37</v>
      </c>
      <c r="C90" s="914"/>
      <c r="D90" s="914"/>
      <c r="E90" s="915"/>
      <c r="F90" s="929" t="s">
        <v>43</v>
      </c>
      <c r="G90" s="930"/>
      <c r="H90" s="930"/>
      <c r="I90" s="930"/>
      <c r="J90" s="930"/>
      <c r="K90" s="1047"/>
      <c r="L90" s="1067"/>
      <c r="M90" s="1073"/>
      <c r="N90" s="907"/>
      <c r="O90" s="907"/>
      <c r="P90" s="907"/>
      <c r="Q90" s="907"/>
      <c r="R90" s="907"/>
      <c r="S90" s="907"/>
      <c r="T90" s="1046"/>
      <c r="U90" s="907"/>
      <c r="V90" s="936"/>
      <c r="W90" s="1046"/>
      <c r="X90" s="1075"/>
      <c r="Y90" s="903"/>
      <c r="Z90" s="903"/>
      <c r="AA90" s="1062"/>
      <c r="AB90" s="903"/>
    </row>
    <row r="91" spans="1:29" ht="15.75" thickBot="1">
      <c r="A91" s="116"/>
      <c r="B91" s="149"/>
      <c r="C91" s="149"/>
      <c r="D91" s="149"/>
      <c r="E91" s="149"/>
      <c r="F91" s="46"/>
      <c r="G91" s="46"/>
      <c r="H91" s="46"/>
      <c r="I91" s="46"/>
      <c r="J91" s="46"/>
      <c r="K91" s="1047"/>
      <c r="L91" s="1067"/>
      <c r="M91" s="1073"/>
      <c r="N91" s="907"/>
      <c r="O91" s="907"/>
      <c r="P91" s="907"/>
      <c r="Q91" s="907"/>
      <c r="R91" s="907"/>
      <c r="S91" s="907"/>
      <c r="T91" s="1046"/>
      <c r="U91" s="907"/>
      <c r="V91" s="936"/>
      <c r="W91" s="1046"/>
      <c r="X91" s="1075"/>
      <c r="Y91" s="903"/>
      <c r="Z91" s="903"/>
      <c r="AA91" s="1062"/>
      <c r="AB91" s="903"/>
      <c r="AC91" s="6"/>
    </row>
    <row r="92" spans="1:29" ht="58.5" customHeight="1" thickBot="1">
      <c r="A92" s="116"/>
      <c r="B92" s="149"/>
      <c r="C92" s="149"/>
      <c r="D92" s="149"/>
      <c r="E92" s="149"/>
      <c r="F92" s="46"/>
      <c r="G92" s="46"/>
      <c r="H92" s="46"/>
      <c r="I92" s="46"/>
      <c r="J92" s="46"/>
      <c r="K92" s="1047"/>
      <c r="L92" s="1067"/>
      <c r="M92" s="126" t="s">
        <v>210</v>
      </c>
      <c r="N92" s="286" t="s">
        <v>211</v>
      </c>
      <c r="O92" s="286" t="s">
        <v>25</v>
      </c>
      <c r="P92" s="286" t="s">
        <v>25</v>
      </c>
      <c r="Q92" s="381">
        <v>0.5</v>
      </c>
      <c r="R92" s="381">
        <v>0.5</v>
      </c>
      <c r="S92" s="384">
        <v>0.04</v>
      </c>
      <c r="T92" s="1046"/>
      <c r="U92" s="286" t="s">
        <v>26</v>
      </c>
      <c r="V92" s="286" t="s">
        <v>25</v>
      </c>
      <c r="W92" s="286" t="s">
        <v>27</v>
      </c>
      <c r="X92" s="377">
        <v>0</v>
      </c>
      <c r="Y92" s="380">
        <v>0</v>
      </c>
      <c r="Z92" s="380">
        <v>0</v>
      </c>
      <c r="AA92" s="380">
        <v>0</v>
      </c>
      <c r="AB92" s="384">
        <f>SUM(X92:AA92)</f>
        <v>0</v>
      </c>
    </row>
    <row r="93" spans="1:29" ht="69.75" customHeight="1" thickBot="1">
      <c r="A93" s="116"/>
      <c r="B93" s="914" t="s">
        <v>4</v>
      </c>
      <c r="C93" s="914"/>
      <c r="D93" s="914"/>
      <c r="E93" s="914"/>
      <c r="F93" s="914"/>
      <c r="G93" s="914"/>
      <c r="H93" s="914"/>
      <c r="I93" s="914"/>
      <c r="J93" s="914"/>
      <c r="K93" s="1047"/>
      <c r="L93" s="1067"/>
      <c r="M93" s="126" t="s">
        <v>212</v>
      </c>
      <c r="N93" s="394" t="s">
        <v>208</v>
      </c>
      <c r="O93" s="286" t="s">
        <v>25</v>
      </c>
      <c r="P93" s="381">
        <v>0.25</v>
      </c>
      <c r="Q93" s="381">
        <v>0.5</v>
      </c>
      <c r="R93" s="381">
        <v>0.25</v>
      </c>
      <c r="S93" s="384">
        <v>0.03</v>
      </c>
      <c r="T93" s="1046"/>
      <c r="U93" s="286" t="s">
        <v>28</v>
      </c>
      <c r="V93" s="286" t="str">
        <f>+'[1]GESTION DOCUMENTAL'!L9</f>
        <v>SEGUNDO TRIMESTRE: Se estableció contacto el 4 de junio de 2014, con la Supersolidaria solicitando apoyo Interinstitucional para conocer el procedimiento que actualmente se está aplicando en dicha entidad.</v>
      </c>
      <c r="W93" s="286" t="s">
        <v>29</v>
      </c>
      <c r="X93" s="377">
        <v>0</v>
      </c>
      <c r="Y93" s="486">
        <f>(+S93*P93/100%)/2</f>
        <v>3.7499999999999999E-3</v>
      </c>
      <c r="Z93" s="380">
        <v>0</v>
      </c>
      <c r="AA93" s="380">
        <v>0</v>
      </c>
      <c r="AB93" s="395">
        <f>+AA93+Z93+Y93</f>
        <v>3.7499999999999999E-3</v>
      </c>
    </row>
    <row r="94" spans="1:29" ht="15.75" thickBot="1">
      <c r="A94" s="116"/>
      <c r="B94" s="871" t="s">
        <v>15</v>
      </c>
      <c r="C94" s="871"/>
      <c r="D94" s="872"/>
      <c r="E94" s="873" t="s">
        <v>16</v>
      </c>
      <c r="F94" s="872"/>
      <c r="G94" s="873" t="s">
        <v>17</v>
      </c>
      <c r="H94" s="872"/>
      <c r="I94" s="873" t="s">
        <v>18</v>
      </c>
      <c r="J94" s="871"/>
      <c r="K94" s="1047"/>
      <c r="L94" s="1067"/>
      <c r="M94" s="1073" t="s">
        <v>213</v>
      </c>
      <c r="N94" s="907" t="s">
        <v>214</v>
      </c>
      <c r="O94" s="1076">
        <v>0.1</v>
      </c>
      <c r="P94" s="906">
        <v>0.3</v>
      </c>
      <c r="Q94" s="906">
        <v>0.3</v>
      </c>
      <c r="R94" s="906">
        <v>0.3</v>
      </c>
      <c r="S94" s="1077">
        <v>0.04</v>
      </c>
      <c r="T94" s="1046"/>
      <c r="U94" s="907" t="s">
        <v>19</v>
      </c>
      <c r="V94" s="1065" t="str">
        <f>+'[1]GESTION DOCUMENTAL'!L10</f>
        <v xml:space="preserve">PRIMER TRIMESTRE: Cuadro de clasificación de dependencias a intervenir de acuerdo a los resultados de las visitas efectuadas durante la vigencia 2013.  Se realizo campaña de sensibilización sobre los parámetros a seguir en la organización de los archivos de gestión de 2014.
SEGUNDO TRIMESTRE: 
Acompañamiento a 3 dependencias
</v>
      </c>
      <c r="W94" s="907" t="s">
        <v>20</v>
      </c>
      <c r="X94" s="1062">
        <f>+S94*O94</f>
        <v>4.0000000000000001E-3</v>
      </c>
      <c r="Y94" s="1062">
        <f>+S94*P94</f>
        <v>1.2E-2</v>
      </c>
      <c r="Z94" s="1062" t="s">
        <v>36</v>
      </c>
      <c r="AA94" s="1062" t="s">
        <v>36</v>
      </c>
      <c r="AB94" s="1062">
        <f>+Y94+X94</f>
        <v>1.6E-2</v>
      </c>
    </row>
    <row r="95" spans="1:29" ht="15.75" thickBot="1">
      <c r="A95" s="116"/>
      <c r="B95" s="871" t="s">
        <v>69</v>
      </c>
      <c r="C95" s="871"/>
      <c r="D95" s="872"/>
      <c r="E95" s="913" t="s">
        <v>215</v>
      </c>
      <c r="F95" s="915"/>
      <c r="G95" s="1054">
        <v>1</v>
      </c>
      <c r="H95" s="872"/>
      <c r="I95" s="873"/>
      <c r="J95" s="871"/>
      <c r="K95" s="1047"/>
      <c r="L95" s="1067"/>
      <c r="M95" s="1074"/>
      <c r="N95" s="907"/>
      <c r="O95" s="1076"/>
      <c r="P95" s="906"/>
      <c r="Q95" s="906"/>
      <c r="R95" s="906"/>
      <c r="S95" s="1077"/>
      <c r="T95" s="1046"/>
      <c r="U95" s="907"/>
      <c r="V95" s="1065"/>
      <c r="W95" s="907"/>
      <c r="X95" s="1062"/>
      <c r="Y95" s="1062"/>
      <c r="Z95" s="1062"/>
      <c r="AA95" s="1062"/>
      <c r="AB95" s="1062"/>
      <c r="AC95" s="7" t="s">
        <v>36</v>
      </c>
    </row>
    <row r="96" spans="1:29" ht="15.75" thickBot="1">
      <c r="A96" s="150"/>
      <c r="B96" s="913" t="s">
        <v>37</v>
      </c>
      <c r="C96" s="914"/>
      <c r="D96" s="914"/>
      <c r="E96" s="915"/>
      <c r="F96" s="929" t="s">
        <v>43</v>
      </c>
      <c r="G96" s="930"/>
      <c r="H96" s="930"/>
      <c r="I96" s="930"/>
      <c r="J96" s="930"/>
      <c r="K96" s="1048"/>
      <c r="L96" s="1078" t="s">
        <v>39</v>
      </c>
      <c r="M96" s="932"/>
      <c r="N96" s="932"/>
      <c r="O96" s="932"/>
      <c r="P96" s="932"/>
      <c r="Q96" s="932"/>
      <c r="R96" s="933"/>
      <c r="S96" s="74">
        <f>SUM(S68:S95)</f>
        <v>1.0000000000000004</v>
      </c>
      <c r="T96" s="75"/>
      <c r="U96" s="75"/>
      <c r="V96" s="151"/>
      <c r="W96" s="75"/>
      <c r="X96" s="74">
        <f t="shared" ref="X96:AA96" si="5">SUM(X68:X95)</f>
        <v>5.6000000000000008E-2</v>
      </c>
      <c r="Y96" s="74">
        <f t="shared" si="5"/>
        <v>0.31875000000000003</v>
      </c>
      <c r="Z96" s="74">
        <f t="shared" si="5"/>
        <v>0</v>
      </c>
      <c r="AA96" s="74">
        <f t="shared" si="5"/>
        <v>0</v>
      </c>
      <c r="AB96" s="74">
        <f>SUM(AB68:AB95)</f>
        <v>0.33975000000000005</v>
      </c>
      <c r="AC96" s="152" t="s">
        <v>36</v>
      </c>
    </row>
    <row r="97" spans="1:33" s="8" customFormat="1">
      <c r="A97" s="4"/>
      <c r="B97" s="153"/>
      <c r="C97" s="153"/>
      <c r="D97" s="153"/>
      <c r="E97" s="153"/>
      <c r="F97" s="153"/>
      <c r="G97" s="153"/>
      <c r="H97" s="153"/>
      <c r="I97" s="153"/>
      <c r="J97" s="153"/>
      <c r="K97" s="154"/>
      <c r="L97" s="155"/>
      <c r="M97" s="155"/>
      <c r="N97" s="155"/>
      <c r="O97" s="155"/>
      <c r="P97" s="155"/>
      <c r="Q97" s="155"/>
      <c r="R97" s="155"/>
      <c r="S97" s="156"/>
      <c r="T97" s="157"/>
      <c r="U97" s="157"/>
      <c r="V97" s="158"/>
      <c r="W97" s="157"/>
      <c r="X97" s="159"/>
      <c r="Y97" s="42"/>
      <c r="Z97" s="42"/>
      <c r="AB97" s="42"/>
      <c r="AD97" s="154"/>
      <c r="AE97" s="154"/>
      <c r="AF97" s="154"/>
      <c r="AG97" s="154"/>
    </row>
    <row r="98" spans="1:33" ht="15.75" thickBot="1">
      <c r="A98" s="1"/>
      <c r="B98" s="1"/>
      <c r="C98" s="1"/>
      <c r="D98" s="1"/>
      <c r="E98" s="1"/>
      <c r="F98" s="1"/>
      <c r="G98" s="1"/>
      <c r="H98" s="1"/>
      <c r="I98" s="1"/>
      <c r="J98" s="1"/>
      <c r="K98" s="2"/>
      <c r="L98" s="2"/>
      <c r="M98" s="2"/>
      <c r="N98" s="2"/>
      <c r="O98" s="2"/>
      <c r="P98" s="2"/>
      <c r="Q98" s="2"/>
      <c r="R98" s="2"/>
      <c r="S98" s="2"/>
      <c r="T98" s="2"/>
      <c r="U98" s="2"/>
      <c r="V98" s="2"/>
      <c r="W98" s="2"/>
      <c r="X98" s="41"/>
      <c r="Y98" s="42"/>
      <c r="Z98" s="2"/>
    </row>
    <row r="99" spans="1:33" ht="15.75" thickBot="1">
      <c r="A99" s="750" t="s">
        <v>216</v>
      </c>
      <c r="B99" s="754" t="s">
        <v>4</v>
      </c>
      <c r="C99" s="754"/>
      <c r="D99" s="754"/>
      <c r="E99" s="754"/>
      <c r="F99" s="754"/>
      <c r="G99" s="754"/>
      <c r="H99" s="754"/>
      <c r="I99" s="754"/>
      <c r="J99" s="755"/>
      <c r="K99" s="750" t="s">
        <v>5</v>
      </c>
      <c r="L99" s="750" t="s">
        <v>6</v>
      </c>
      <c r="M99" s="759" t="s">
        <v>7</v>
      </c>
      <c r="N99" s="759" t="s">
        <v>8</v>
      </c>
      <c r="O99" s="761" t="s">
        <v>40</v>
      </c>
      <c r="P99" s="762"/>
      <c r="Q99" s="762"/>
      <c r="R99" s="763"/>
      <c r="S99" s="764" t="s">
        <v>9</v>
      </c>
      <c r="T99" s="764" t="s">
        <v>10</v>
      </c>
      <c r="U99" s="764" t="s">
        <v>11</v>
      </c>
      <c r="V99" s="764" t="s">
        <v>12</v>
      </c>
      <c r="W99" s="940" t="s">
        <v>13</v>
      </c>
      <c r="X99" s="1082" t="s">
        <v>217</v>
      </c>
      <c r="Y99" s="1082"/>
      <c r="Z99" s="1082"/>
      <c r="AA99" s="1082"/>
      <c r="AB99" s="1081" t="s">
        <v>14</v>
      </c>
    </row>
    <row r="100" spans="1:33" ht="15.75" thickBot="1">
      <c r="A100" s="751"/>
      <c r="B100" s="757"/>
      <c r="C100" s="757"/>
      <c r="D100" s="757"/>
      <c r="E100" s="757"/>
      <c r="F100" s="757"/>
      <c r="G100" s="757"/>
      <c r="H100" s="757"/>
      <c r="I100" s="757"/>
      <c r="J100" s="758"/>
      <c r="K100" s="752"/>
      <c r="L100" s="752"/>
      <c r="M100" s="760"/>
      <c r="N100" s="760"/>
      <c r="O100" s="9">
        <v>41729</v>
      </c>
      <c r="P100" s="10">
        <v>41820</v>
      </c>
      <c r="Q100" s="10">
        <v>41912</v>
      </c>
      <c r="R100" s="11">
        <v>42004</v>
      </c>
      <c r="S100" s="765"/>
      <c r="T100" s="765"/>
      <c r="U100" s="765"/>
      <c r="V100" s="765"/>
      <c r="W100" s="941"/>
      <c r="X100" s="1082"/>
      <c r="Y100" s="1082"/>
      <c r="Z100" s="1082"/>
      <c r="AA100" s="1082"/>
      <c r="AB100" s="1081"/>
    </row>
    <row r="101" spans="1:33" ht="15.75" thickBot="1">
      <c r="A101" s="751"/>
      <c r="B101" s="778" t="s">
        <v>15</v>
      </c>
      <c r="C101" s="778"/>
      <c r="D101" s="779"/>
      <c r="E101" s="777" t="s">
        <v>16</v>
      </c>
      <c r="F101" s="779"/>
      <c r="G101" s="777" t="s">
        <v>17</v>
      </c>
      <c r="H101" s="779"/>
      <c r="I101" s="777" t="s">
        <v>18</v>
      </c>
      <c r="J101" s="778"/>
      <c r="K101" s="750" t="s">
        <v>216</v>
      </c>
      <c r="L101" s="985" t="s">
        <v>218</v>
      </c>
      <c r="M101" s="956" t="s">
        <v>219</v>
      </c>
      <c r="N101" s="956" t="s">
        <v>220</v>
      </c>
      <c r="O101" s="1080">
        <v>0.2</v>
      </c>
      <c r="P101" s="1020">
        <v>0.3</v>
      </c>
      <c r="Q101" s="1020">
        <v>0.3</v>
      </c>
      <c r="R101" s="1020">
        <v>0.2</v>
      </c>
      <c r="S101" s="981">
        <v>0.1</v>
      </c>
      <c r="T101" s="1022" t="s">
        <v>221</v>
      </c>
      <c r="U101" s="1086" t="s">
        <v>19</v>
      </c>
      <c r="V101" s="1083" t="str">
        <f>+[1]FINANCIERA!V7</f>
        <v xml:space="preserve">PRIMER TRIMESTRE
Reporte de Operaciones Presupuestales a Enero 31 de 2014
Fuente  Reporte SIIF.
Durante el referido mes se procedió a la expedición de 345 CDP con el siguiente estado al cierre del mes: 335 CDP comprometidos, 5 CDP generados, y 5 CDP anulados.
Así mismo se procedió a la expedición de 396 Registros Presupuestales  con el siguiente estado al cierre del mes: 366 RP con obligación, 28 RP generados, y 2 RP anulados. 
Reporte de Operaciones 
Presupuestales a Febrero 28 de 2014
Fuente  Reporte SIIF.
Durante el referido mes se procedió a la expedición de 16 CDP con el siguiente estado al cierre del mes: 9 CDP comprometidos, 6 CDP generados, 1 CDP anulado.
Así mismo se procedió a la expedición de 157 Registros Presupuestales con el siguiente estado al cierre del mes: 148 RP con obligación, 5 RP generados, y 4 RP anulados.
Reporte de Operaciones Presupuestales a Marzo 31 de 2014
Fuente  Reporte SIIF.
Durante el referido mes se procedió a la expedición de 34 CDP con el siguiente estado al cierre del mes: 31 CDP comprometidos, 2 CDP generados, 1 CDP anulado.
Así mismo se procedió a la expedición de 173 Registros Presupuestales con el siguiente estado al cierre del mes: 143 RP con obligación, 24 RP generados, y 6 RP anulados.
SEGUNDO TRIM
"Reporte de Operaciones Presupuestales a 30 de abril de 2014
Durante el referido mes se procedió a la expedición de 16 CDP con el siguiente estado al cierre del mes: 15 CDP comprometidos, 1 CDP generados, y 0 CDP anulados.
Así mismo se procedió a la expedición de 186 Registros Presupuestales con el siguiente estado al cierre del mes: 384 RP con obligación, 2 RP generados, y 0 RP anulados. 
Fuente Reporte SIIF. - Jairo Ramírez
Reporte de Operaciones Presupuestales a 31 de mayo de 2014
Durante el referido mes se procedió a la expedición de 20 CDP con el siguiente estado al cierre del mes: 13 CDP comprometidos, 6 CDP generados, 1 CDP anulado.
Así mismo se procedió a la expedición de 205 Registros Presupuestales con el siguiente estado al cierre del mes: 199 RP con obligación, 5 RP generados, y 1 RP anulados.
Fuente Reporte SIIF. - Jairo Ramirez
Reporte de Operaciones Presupuestales a 30 de Junio de 2014
Durante el referido mes se procedió a la expedición de 20 CDP con el siguiente estado al cierre del mes: 11 CDP comprometidos, 6 CDP generados, 3 CDP anulado.
Así mismo se procedió a la expedición de 174 Registros Presupuestales con el siguiente estado al cierre del mes: 146 RP con obligación, 20 RP generados, y 8 RP anulados.
Fuente Reporte SIIF. - Jairo Ramírez."
</v>
      </c>
      <c r="W101" s="1084" t="s">
        <v>20</v>
      </c>
      <c r="X101" s="476" t="s">
        <v>21</v>
      </c>
      <c r="Y101" s="388" t="s">
        <v>22</v>
      </c>
      <c r="Z101" s="388" t="s">
        <v>23</v>
      </c>
      <c r="AA101" s="389" t="s">
        <v>24</v>
      </c>
      <c r="AB101" s="1085">
        <f>+AA102+Z102+Y102+X102</f>
        <v>0.05</v>
      </c>
    </row>
    <row r="102" spans="1:33" ht="26.25" customHeight="1" thickBot="1">
      <c r="A102" s="751"/>
      <c r="B102" s="798" t="s">
        <v>69</v>
      </c>
      <c r="C102" s="798"/>
      <c r="D102" s="799"/>
      <c r="E102" s="797" t="s">
        <v>222</v>
      </c>
      <c r="F102" s="799"/>
      <c r="G102" s="807">
        <v>1</v>
      </c>
      <c r="H102" s="799"/>
      <c r="I102" s="797"/>
      <c r="J102" s="798"/>
      <c r="K102" s="751"/>
      <c r="L102" s="985"/>
      <c r="M102" s="976"/>
      <c r="N102" s="976"/>
      <c r="O102" s="943"/>
      <c r="P102" s="968"/>
      <c r="Q102" s="968"/>
      <c r="R102" s="968"/>
      <c r="S102" s="947"/>
      <c r="T102" s="1023"/>
      <c r="U102" s="1087"/>
      <c r="V102" s="1002"/>
      <c r="W102" s="947"/>
      <c r="X102" s="477">
        <f>+O101*S101/100%</f>
        <v>2.0000000000000004E-2</v>
      </c>
      <c r="Y102" s="477">
        <f>+S101*P101/100%</f>
        <v>0.03</v>
      </c>
      <c r="Z102" s="477">
        <v>0</v>
      </c>
      <c r="AA102" s="477">
        <v>0</v>
      </c>
      <c r="AB102" s="1017"/>
      <c r="AC102" s="7"/>
      <c r="AD102" s="552"/>
    </row>
    <row r="103" spans="1:33" ht="15.75" thickBot="1">
      <c r="A103" s="751"/>
      <c r="B103" s="801"/>
      <c r="C103" s="801"/>
      <c r="D103" s="802"/>
      <c r="E103" s="800"/>
      <c r="F103" s="802"/>
      <c r="G103" s="800"/>
      <c r="H103" s="802"/>
      <c r="I103" s="800"/>
      <c r="J103" s="801"/>
      <c r="K103" s="751"/>
      <c r="L103" s="986"/>
      <c r="M103" s="976" t="s">
        <v>223</v>
      </c>
      <c r="N103" s="976" t="s">
        <v>224</v>
      </c>
      <c r="O103" s="1079">
        <v>0.25</v>
      </c>
      <c r="P103" s="809">
        <v>0.25</v>
      </c>
      <c r="Q103" s="809">
        <v>0.25</v>
      </c>
      <c r="R103" s="809">
        <v>0.25</v>
      </c>
      <c r="S103" s="791">
        <v>0.1</v>
      </c>
      <c r="T103" s="1023"/>
      <c r="U103" s="770" t="s">
        <v>19</v>
      </c>
      <c r="V103" s="1001" t="str">
        <f>+[1]FINANCIERA!V9</f>
        <v xml:space="preserve">PRIMER TRIMESTRE: Informe de Ejecucion presupuestal a enero 31 de 2014 remitido mediante memorando N° 201454000009373 del 05 de febrero de 2014
Informe de Ejecucion presupuestal a febrero 28 de 2014 remitido mediante memorando N° 201454000017783 del 03 demarzo de 2014
Informe de Ejecucion presupuestal a marzo 31 de 2014 remitido mediante memorando N° 201454000029243 del 04 de abril de 2014
SEGUNDO TRIMESTRE: 
Informe de Ejecución presupuestal a 30 de abril de 2014 remitido mediante memorando N° 20145400036773 del 05 de mayo de 2014.
Informe de Ejecución presupuestal a 31 de mayo de 2014 remitido mediante memorando N° 20145400050713 del 11 de junio de 2014
Informe de Ejecución presupuestal a 30 de Junio de 2014 remitido mediante memorando N° 20145400057513 del 07 de julio de 2014.
</v>
      </c>
      <c r="W103" s="947" t="s">
        <v>20</v>
      </c>
      <c r="X103" s="1090">
        <f t="shared" ref="X103" si="6">+S103*O103/100%</f>
        <v>2.5000000000000001E-2</v>
      </c>
      <c r="Y103" s="1090">
        <f>+S103*P103/100%</f>
        <v>2.5000000000000001E-2</v>
      </c>
      <c r="Z103" s="815">
        <v>0</v>
      </c>
      <c r="AA103" s="815">
        <v>0</v>
      </c>
      <c r="AB103" s="1085">
        <f>+X103+Y103+Z103+AA103</f>
        <v>0.05</v>
      </c>
      <c r="AE103" s="553"/>
    </row>
    <row r="104" spans="1:33" ht="15.75" thickBot="1">
      <c r="A104" s="751"/>
      <c r="B104" s="81"/>
      <c r="C104" s="81"/>
      <c r="D104" s="81"/>
      <c r="E104" s="81"/>
      <c r="F104" s="81"/>
      <c r="G104" s="81"/>
      <c r="H104" s="81"/>
      <c r="I104" s="81"/>
      <c r="J104" s="82"/>
      <c r="K104" s="751"/>
      <c r="L104" s="987"/>
      <c r="M104" s="957"/>
      <c r="N104" s="957"/>
      <c r="O104" s="961"/>
      <c r="P104" s="955"/>
      <c r="Q104" s="955"/>
      <c r="R104" s="955"/>
      <c r="S104" s="974"/>
      <c r="T104" s="1024"/>
      <c r="U104" s="961"/>
      <c r="V104" s="1088"/>
      <c r="W104" s="1089"/>
      <c r="X104" s="1090"/>
      <c r="Y104" s="1090"/>
      <c r="Z104" s="815"/>
      <c r="AA104" s="815"/>
      <c r="AB104" s="1017"/>
    </row>
    <row r="105" spans="1:33" ht="15.75" thickBot="1">
      <c r="A105" s="751"/>
      <c r="B105" s="81"/>
      <c r="C105" s="81"/>
      <c r="D105" s="81"/>
      <c r="E105" s="81"/>
      <c r="F105" s="81"/>
      <c r="G105" s="81"/>
      <c r="H105" s="81"/>
      <c r="I105" s="81"/>
      <c r="J105" s="82"/>
      <c r="K105" s="751"/>
      <c r="L105" s="984" t="s">
        <v>225</v>
      </c>
      <c r="M105" s="956" t="s">
        <v>226</v>
      </c>
      <c r="N105" s="956" t="s">
        <v>227</v>
      </c>
      <c r="O105" s="1080">
        <v>0.25</v>
      </c>
      <c r="P105" s="1020">
        <v>0.25</v>
      </c>
      <c r="Q105" s="1020">
        <v>0.25</v>
      </c>
      <c r="R105" s="1020">
        <v>0.25</v>
      </c>
      <c r="S105" s="981">
        <v>0.15</v>
      </c>
      <c r="T105" s="1092" t="s">
        <v>221</v>
      </c>
      <c r="U105" s="1087" t="s">
        <v>19</v>
      </c>
      <c r="V105" s="1083" t="str">
        <f>+[1]FINANCIERA!V11</f>
        <v xml:space="preserve">PRIMER TRIMESTRE:
Reporte de  Formato Unico de Distribucion de PAC para la vigencia de 2014. Remision de informacion al Grupo de Cupo PAC Ministerio de Hacienda y Credito Publico.
Reporte de saldos de  PAC  detallados a enero de 2014. Fuente  Reporte SIIF.
Reporte de saldos de  PAC  detallados a febrero de 2014. Fuente  Reporte SIIF.
Reporte de saldos de  PAC detallados a marzo de 2014. Fuente  Reporte SIIF.
SEGUNDO TRIMESTRE:
"Solicitud PAC mes de abril de 2014. Remisión de información al Grupo de Cupo PAC Ministerio de Hacienda y Crédito Público.
Reporte de saldos de PAC  detallados a 30 de abril de 2014. 
Fuente  Reporte SIIF. - Edelmira Franco
Solicitud PAC mes de mayo de 2014, reporte solicitudes de modificaciones de PAC a 05 de mayo de 2014. Remisión de información al Grupo de Cupo PAC Ministerio de Hacienda y Crédito Público.
Reporte de saldos de PAC  detallados a 31 de mayo de 2014. 
Fuente Reporte SIIF -Edelmira Franco
Solicitud PAC mes de junio de 2014, remisión de información al Grupo de Cupo PAC Ministerio de Hacienda y Crédito Público.
Reporte de saldos de PAC detallados a junio 30 de 2014.
Fuente  Reporte SIIF.  -Edelmira Franco"
</v>
      </c>
      <c r="W105" s="1084" t="s">
        <v>20</v>
      </c>
      <c r="X105" s="1093">
        <v>3.7499999999999999E-2</v>
      </c>
      <c r="Y105" s="1093">
        <v>3.7499999999999999E-2</v>
      </c>
      <c r="Z105" s="1091">
        <v>0</v>
      </c>
      <c r="AA105" s="1091">
        <v>0</v>
      </c>
      <c r="AB105" s="1085">
        <f>+X105+Y105+Z105+AA105</f>
        <v>7.4999999999999997E-2</v>
      </c>
    </row>
    <row r="106" spans="1:33" ht="15.75" thickBot="1">
      <c r="A106" s="751"/>
      <c r="B106" s="754" t="s">
        <v>30</v>
      </c>
      <c r="C106" s="754"/>
      <c r="D106" s="754"/>
      <c r="E106" s="754"/>
      <c r="F106" s="754"/>
      <c r="G106" s="754"/>
      <c r="H106" s="754"/>
      <c r="I106" s="754"/>
      <c r="J106" s="754"/>
      <c r="K106" s="751"/>
      <c r="L106" s="985"/>
      <c r="M106" s="976"/>
      <c r="N106" s="976"/>
      <c r="O106" s="943"/>
      <c r="P106" s="968"/>
      <c r="Q106" s="968"/>
      <c r="R106" s="968"/>
      <c r="S106" s="947"/>
      <c r="T106" s="1023"/>
      <c r="U106" s="943"/>
      <c r="V106" s="1002"/>
      <c r="W106" s="947"/>
      <c r="X106" s="1093"/>
      <c r="Y106" s="1093"/>
      <c r="Z106" s="1091"/>
      <c r="AA106" s="1091"/>
      <c r="AB106" s="1085"/>
      <c r="AC106" s="6" t="s">
        <v>36</v>
      </c>
    </row>
    <row r="107" spans="1:33" ht="15.75" thickBot="1">
      <c r="A107" s="751"/>
      <c r="B107" s="757"/>
      <c r="C107" s="757"/>
      <c r="D107" s="757"/>
      <c r="E107" s="757"/>
      <c r="F107" s="757"/>
      <c r="G107" s="757"/>
      <c r="H107" s="757"/>
      <c r="I107" s="757"/>
      <c r="J107" s="757"/>
      <c r="K107" s="751"/>
      <c r="L107" s="986"/>
      <c r="M107" s="976" t="s">
        <v>228</v>
      </c>
      <c r="N107" s="976" t="s">
        <v>229</v>
      </c>
      <c r="O107" s="1079">
        <v>0.25</v>
      </c>
      <c r="P107" s="809">
        <v>0.25</v>
      </c>
      <c r="Q107" s="809">
        <v>0.25</v>
      </c>
      <c r="R107" s="809">
        <v>0.25</v>
      </c>
      <c r="S107" s="791">
        <v>0.15</v>
      </c>
      <c r="T107" s="1023"/>
      <c r="U107" s="770" t="s">
        <v>19</v>
      </c>
      <c r="V107" s="1001" t="str">
        <f>+[1]FINANCIERA!V13</f>
        <v xml:space="preserve">PRIMER TRIMESTRE:
Reporte de saldos cupo PAC saldos detallado a enero de 2014. Fuente  Reporte SIIF.
Reporte de saldos cupo PAC saldos detallado a febrero de 2014. Fuente  Reporte SIIF.
Reporte de saldos cupo PAC saldos detallado a marzo de 2014. Fuente  Reporte SIIF.
SEGUNDO TRIMESTRE:
"Reporte de saldos cupo PAC saldos detallado a 30 de abril de 2014.
Fuente Reporte SIIF. -Edelmira Franco
Reporte de saldos cupo PAC saldos detallado a 31 de mayo de 2014.
Fuente Reporte SIIF. -Edelmira Franco
Reporte de saldos cupo PAC  saldos detallado a junio 30 de 2014.
Fuente Reporte SIIF.  -Edelmira Franco"
</v>
      </c>
      <c r="W107" s="947" t="s">
        <v>20</v>
      </c>
      <c r="X107" s="1090">
        <f t="shared" ref="X107" si="7">+S107*O107/100%</f>
        <v>3.7499999999999999E-2</v>
      </c>
      <c r="Y107" s="1095">
        <f>+S107*P107</f>
        <v>3.7499999999999999E-2</v>
      </c>
      <c r="Z107" s="815">
        <v>0</v>
      </c>
      <c r="AA107" s="815">
        <v>0</v>
      </c>
      <c r="AB107" s="1085">
        <f>+Y107+X107</f>
        <v>7.4999999999999997E-2</v>
      </c>
    </row>
    <row r="108" spans="1:33" ht="15.75" thickBot="1">
      <c r="A108" s="751"/>
      <c r="B108" s="755" t="s">
        <v>31</v>
      </c>
      <c r="C108" s="817" t="s">
        <v>32</v>
      </c>
      <c r="D108" s="818"/>
      <c r="E108" s="818"/>
      <c r="F108" s="819"/>
      <c r="G108" s="817" t="s">
        <v>33</v>
      </c>
      <c r="H108" s="819"/>
      <c r="I108" s="753" t="s">
        <v>34</v>
      </c>
      <c r="J108" s="754"/>
      <c r="K108" s="751"/>
      <c r="L108" s="987"/>
      <c r="M108" s="957"/>
      <c r="N108" s="957"/>
      <c r="O108" s="961"/>
      <c r="P108" s="955"/>
      <c r="Q108" s="955"/>
      <c r="R108" s="955"/>
      <c r="S108" s="974"/>
      <c r="T108" s="1024"/>
      <c r="U108" s="961"/>
      <c r="V108" s="1088"/>
      <c r="W108" s="1089"/>
      <c r="X108" s="1090"/>
      <c r="Y108" s="1095"/>
      <c r="Z108" s="815"/>
      <c r="AA108" s="815"/>
      <c r="AB108" s="1017"/>
    </row>
    <row r="109" spans="1:33" ht="45.75" thickBot="1">
      <c r="A109" s="751"/>
      <c r="B109" s="758"/>
      <c r="C109" s="160">
        <v>41729</v>
      </c>
      <c r="D109" s="161">
        <v>41820</v>
      </c>
      <c r="E109" s="161">
        <v>41912</v>
      </c>
      <c r="F109" s="162">
        <v>42004</v>
      </c>
      <c r="G109" s="15" t="s">
        <v>41</v>
      </c>
      <c r="H109" s="96" t="s">
        <v>42</v>
      </c>
      <c r="I109" s="756"/>
      <c r="J109" s="757"/>
      <c r="K109" s="751"/>
      <c r="L109" s="750" t="s">
        <v>230</v>
      </c>
      <c r="M109" s="163" t="s">
        <v>231</v>
      </c>
      <c r="N109" s="164" t="s">
        <v>232</v>
      </c>
      <c r="O109" s="103" t="s">
        <v>25</v>
      </c>
      <c r="P109" s="103" t="s">
        <v>25</v>
      </c>
      <c r="Q109" s="165">
        <v>1</v>
      </c>
      <c r="R109" s="103" t="s">
        <v>25</v>
      </c>
      <c r="S109" s="166">
        <v>0.05</v>
      </c>
      <c r="T109" s="1092" t="s">
        <v>51</v>
      </c>
      <c r="U109" s="167">
        <v>41912</v>
      </c>
      <c r="V109" s="168" t="s">
        <v>232</v>
      </c>
      <c r="W109" s="169">
        <v>41919</v>
      </c>
      <c r="X109" s="470">
        <v>0</v>
      </c>
      <c r="Y109" s="470">
        <v>0</v>
      </c>
      <c r="Z109" s="470">
        <v>0</v>
      </c>
      <c r="AA109" s="470">
        <v>0</v>
      </c>
      <c r="AB109" s="401">
        <v>0</v>
      </c>
    </row>
    <row r="110" spans="1:33" ht="48" customHeight="1" thickBot="1">
      <c r="A110" s="751"/>
      <c r="B110" s="170" t="s">
        <v>233</v>
      </c>
      <c r="C110" s="171">
        <v>7750</v>
      </c>
      <c r="D110" s="171">
        <v>8250</v>
      </c>
      <c r="E110" s="171">
        <v>7750</v>
      </c>
      <c r="F110" s="172">
        <v>3100</v>
      </c>
      <c r="G110" s="12" t="s">
        <v>234</v>
      </c>
      <c r="H110" s="12" t="s">
        <v>235</v>
      </c>
      <c r="I110" s="173"/>
      <c r="J110" s="21"/>
      <c r="K110" s="751"/>
      <c r="L110" s="752"/>
      <c r="M110" s="174" t="s">
        <v>236</v>
      </c>
      <c r="N110" s="175" t="s">
        <v>237</v>
      </c>
      <c r="O110" s="411" t="s">
        <v>25</v>
      </c>
      <c r="P110" s="494">
        <v>1</v>
      </c>
      <c r="Q110" s="411" t="s">
        <v>25</v>
      </c>
      <c r="R110" s="411" t="s">
        <v>25</v>
      </c>
      <c r="S110" s="495">
        <v>0.05</v>
      </c>
      <c r="T110" s="1094"/>
      <c r="U110" s="496">
        <v>41820</v>
      </c>
      <c r="V110" s="497" t="s">
        <v>238</v>
      </c>
      <c r="W110" s="498">
        <v>41827</v>
      </c>
      <c r="X110" s="410">
        <v>0</v>
      </c>
      <c r="Y110" s="410">
        <v>0.05</v>
      </c>
      <c r="Z110" s="410">
        <v>0</v>
      </c>
      <c r="AA110" s="410">
        <v>0</v>
      </c>
      <c r="AB110" s="415">
        <f>+Y110</f>
        <v>0.05</v>
      </c>
    </row>
    <row r="111" spans="1:33" ht="49.5" customHeight="1" thickBot="1">
      <c r="A111" s="751"/>
      <c r="B111" s="83"/>
      <c r="C111" s="83"/>
      <c r="D111" s="83"/>
      <c r="E111" s="83"/>
      <c r="F111" s="81"/>
      <c r="G111" s="81"/>
      <c r="H111" s="81"/>
      <c r="I111" s="81"/>
      <c r="J111" s="81"/>
      <c r="K111" s="751"/>
      <c r="L111" s="984" t="s">
        <v>239</v>
      </c>
      <c r="M111" s="163" t="s">
        <v>240</v>
      </c>
      <c r="N111" s="176" t="s">
        <v>241</v>
      </c>
      <c r="O111" s="499">
        <v>1</v>
      </c>
      <c r="P111" s="471" t="s">
        <v>25</v>
      </c>
      <c r="Q111" s="471" t="s">
        <v>25</v>
      </c>
      <c r="R111" s="471" t="s">
        <v>25</v>
      </c>
      <c r="S111" s="499">
        <v>0.1</v>
      </c>
      <c r="T111" s="1017" t="s">
        <v>51</v>
      </c>
      <c r="U111" s="491">
        <v>41729</v>
      </c>
      <c r="V111" s="490" t="s">
        <v>242</v>
      </c>
      <c r="W111" s="491">
        <v>41736</v>
      </c>
      <c r="X111" s="401">
        <f>+S111*O111/100%</f>
        <v>0.1</v>
      </c>
      <c r="Y111" s="470">
        <v>0</v>
      </c>
      <c r="Z111" s="470">
        <v>0</v>
      </c>
      <c r="AA111" s="470">
        <v>0</v>
      </c>
      <c r="AB111" s="401">
        <f>+X111</f>
        <v>0.1</v>
      </c>
    </row>
    <row r="112" spans="1:33" ht="59.25" customHeight="1" thickBot="1">
      <c r="A112" s="751"/>
      <c r="B112" s="81"/>
      <c r="C112" s="81"/>
      <c r="D112" s="81"/>
      <c r="E112" s="81"/>
      <c r="F112" s="81"/>
      <c r="G112" s="81"/>
      <c r="H112" s="81"/>
      <c r="I112" s="81"/>
      <c r="J112" s="81"/>
      <c r="K112" s="751"/>
      <c r="L112" s="986"/>
      <c r="M112" s="177" t="s">
        <v>243</v>
      </c>
      <c r="N112" s="177" t="s">
        <v>244</v>
      </c>
      <c r="O112" s="499">
        <v>1</v>
      </c>
      <c r="P112" s="471" t="s">
        <v>25</v>
      </c>
      <c r="Q112" s="471" t="s">
        <v>25</v>
      </c>
      <c r="R112" s="471" t="s">
        <v>25</v>
      </c>
      <c r="S112" s="499">
        <v>0.1</v>
      </c>
      <c r="T112" s="1017"/>
      <c r="U112" s="491">
        <v>41729</v>
      </c>
      <c r="V112" s="472" t="s">
        <v>245</v>
      </c>
      <c r="W112" s="491">
        <v>41736</v>
      </c>
      <c r="X112" s="401">
        <f t="shared" ref="X112" si="8">+S112*O112/100%</f>
        <v>0.1</v>
      </c>
      <c r="Y112" s="470">
        <v>0</v>
      </c>
      <c r="Z112" s="470">
        <v>0</v>
      </c>
      <c r="AA112" s="470">
        <v>0</v>
      </c>
      <c r="AB112" s="400">
        <f>+X112</f>
        <v>0.1</v>
      </c>
    </row>
    <row r="113" spans="1:29" ht="63.75" customHeight="1" thickBot="1">
      <c r="A113" s="751"/>
      <c r="B113" s="81"/>
      <c r="C113" s="81"/>
      <c r="D113" s="81"/>
      <c r="E113" s="81"/>
      <c r="F113" s="81"/>
      <c r="G113" s="81"/>
      <c r="H113" s="81"/>
      <c r="I113" s="81"/>
      <c r="J113" s="81"/>
      <c r="K113" s="751"/>
      <c r="L113" s="1099"/>
      <c r="M113" s="177" t="s">
        <v>246</v>
      </c>
      <c r="N113" s="177" t="s">
        <v>247</v>
      </c>
      <c r="O113" s="499">
        <v>0.25</v>
      </c>
      <c r="P113" s="499">
        <v>0.25</v>
      </c>
      <c r="Q113" s="499">
        <v>0.25</v>
      </c>
      <c r="R113" s="499">
        <v>0.25</v>
      </c>
      <c r="S113" s="499">
        <v>0.1</v>
      </c>
      <c r="T113" s="1017"/>
      <c r="U113" s="493" t="s">
        <v>19</v>
      </c>
      <c r="V113" s="492" t="s">
        <v>476</v>
      </c>
      <c r="W113" s="493" t="s">
        <v>20</v>
      </c>
      <c r="X113" s="383">
        <v>0</v>
      </c>
      <c r="Y113" s="383">
        <v>0</v>
      </c>
      <c r="Z113" s="470">
        <v>0</v>
      </c>
      <c r="AA113" s="470">
        <v>0</v>
      </c>
      <c r="AB113" s="393">
        <f>SUM(X113:AA113)</f>
        <v>0</v>
      </c>
      <c r="AC113" t="s">
        <v>36</v>
      </c>
    </row>
    <row r="114" spans="1:29" ht="23.25" thickBot="1">
      <c r="A114" s="751"/>
      <c r="B114" s="81"/>
      <c r="C114" s="81"/>
      <c r="D114" s="81"/>
      <c r="E114" s="81"/>
      <c r="F114" s="81"/>
      <c r="G114" s="81"/>
      <c r="H114" s="81"/>
      <c r="I114" s="81"/>
      <c r="J114" s="81"/>
      <c r="K114" s="751"/>
      <c r="L114" s="987"/>
      <c r="M114" s="175" t="s">
        <v>248</v>
      </c>
      <c r="N114" s="175" t="s">
        <v>249</v>
      </c>
      <c r="O114" s="471" t="s">
        <v>25</v>
      </c>
      <c r="P114" s="499">
        <v>0.5</v>
      </c>
      <c r="Q114" s="499">
        <v>0.5</v>
      </c>
      <c r="R114" s="471" t="s">
        <v>25</v>
      </c>
      <c r="S114" s="499">
        <v>0.1</v>
      </c>
      <c r="T114" s="1017"/>
      <c r="U114" s="493" t="s">
        <v>52</v>
      </c>
      <c r="V114" s="414" t="s">
        <v>25</v>
      </c>
      <c r="W114" s="493" t="s">
        <v>54</v>
      </c>
      <c r="X114" s="401">
        <v>0</v>
      </c>
      <c r="Y114" s="473">
        <v>0</v>
      </c>
      <c r="Z114" s="470">
        <v>0</v>
      </c>
      <c r="AA114" s="470">
        <v>0</v>
      </c>
      <c r="AB114" s="393">
        <f>SUM(X114:AA114)</f>
        <v>0</v>
      </c>
    </row>
    <row r="115" spans="1:29" ht="15.75" thickBot="1">
      <c r="A115" s="752"/>
      <c r="B115" s="834" t="s">
        <v>37</v>
      </c>
      <c r="C115" s="834"/>
      <c r="D115" s="834"/>
      <c r="E115" s="835"/>
      <c r="F115" s="836" t="s">
        <v>250</v>
      </c>
      <c r="G115" s="837"/>
      <c r="H115" s="837"/>
      <c r="I115" s="837"/>
      <c r="J115" s="837"/>
      <c r="K115" s="752"/>
      <c r="L115" s="1036" t="s">
        <v>39</v>
      </c>
      <c r="M115" s="1037"/>
      <c r="N115" s="1037"/>
      <c r="O115" s="1037"/>
      <c r="P115" s="1037"/>
      <c r="Q115" s="1037"/>
      <c r="R115" s="1038"/>
      <c r="S115" s="178">
        <f>SUM(S101:S114)</f>
        <v>1</v>
      </c>
      <c r="T115" s="330"/>
      <c r="U115" s="331"/>
      <c r="V115" s="331"/>
      <c r="W115" s="332"/>
      <c r="X115" s="178">
        <f t="shared" ref="X115:AB115" si="9">SUM(X101:X114)</f>
        <v>0.32</v>
      </c>
      <c r="Y115" s="178">
        <f t="shared" si="9"/>
        <v>0.18</v>
      </c>
      <c r="Z115" s="178">
        <f t="shared" si="9"/>
        <v>0</v>
      </c>
      <c r="AA115" s="178">
        <f t="shared" si="9"/>
        <v>0</v>
      </c>
      <c r="AB115" s="178">
        <f t="shared" si="9"/>
        <v>0.5</v>
      </c>
    </row>
    <row r="116" spans="1:29">
      <c r="A116" s="1100" t="s">
        <v>251</v>
      </c>
      <c r="B116" s="1100"/>
      <c r="C116" s="1100"/>
      <c r="D116" s="1100"/>
      <c r="E116" s="1100"/>
      <c r="F116" s="1100"/>
      <c r="G116" s="1100"/>
      <c r="H116" s="1100"/>
      <c r="I116" s="1100"/>
      <c r="J116" s="1100"/>
      <c r="K116" s="1100"/>
      <c r="L116" s="1100"/>
      <c r="M116" s="1100"/>
      <c r="N116" s="1100"/>
      <c r="O116" s="1100"/>
      <c r="P116" s="1100"/>
      <c r="Q116" s="1096"/>
      <c r="R116" s="1096"/>
      <c r="S116" s="76"/>
      <c r="T116" s="2"/>
      <c r="U116" s="2"/>
      <c r="V116" s="2"/>
      <c r="W116" s="1096" t="s">
        <v>36</v>
      </c>
      <c r="X116" s="1096"/>
      <c r="Y116" s="42"/>
      <c r="Z116" s="2"/>
      <c r="AA116" s="1097" t="s">
        <v>45</v>
      </c>
      <c r="AB116" s="1097"/>
    </row>
    <row r="117" spans="1:29">
      <c r="A117" s="1098" t="s">
        <v>252</v>
      </c>
      <c r="B117" s="1098"/>
      <c r="C117" s="1098"/>
      <c r="D117" s="1098"/>
      <c r="E117" s="1098"/>
      <c r="F117" s="1098"/>
      <c r="G117" s="1098"/>
      <c r="H117" s="1098"/>
      <c r="I117" s="1098"/>
      <c r="J117" s="1098"/>
      <c r="K117" s="1098"/>
      <c r="L117" s="1098"/>
      <c r="M117" s="1098"/>
      <c r="N117" s="1098"/>
      <c r="O117" s="1098"/>
      <c r="P117" s="1098"/>
      <c r="Q117" s="1098"/>
      <c r="R117" s="1098"/>
      <c r="S117" s="2"/>
      <c r="T117" s="2"/>
      <c r="U117" s="2"/>
      <c r="V117" s="2"/>
      <c r="W117" s="2"/>
      <c r="X117" s="41"/>
      <c r="Y117" s="42"/>
      <c r="Z117" s="2"/>
    </row>
    <row r="118" spans="1:29">
      <c r="A118" s="1"/>
      <c r="B118" s="1"/>
      <c r="C118" s="1"/>
      <c r="D118" s="1"/>
      <c r="E118" s="1"/>
      <c r="F118" s="1"/>
      <c r="G118" s="1"/>
      <c r="H118" s="1"/>
      <c r="I118" s="1"/>
      <c r="J118" s="1"/>
      <c r="K118" s="2"/>
      <c r="L118" s="2"/>
      <c r="M118" s="2"/>
      <c r="N118" s="2"/>
      <c r="O118" s="2"/>
      <c r="P118" s="2"/>
      <c r="Q118" s="2"/>
      <c r="R118" s="2"/>
      <c r="S118" s="2"/>
      <c r="T118" s="2"/>
      <c r="U118" s="2"/>
      <c r="V118" s="2"/>
      <c r="W118" s="2"/>
      <c r="X118" s="41"/>
      <c r="Y118" s="42"/>
      <c r="Z118" s="2"/>
    </row>
    <row r="119" spans="1:29">
      <c r="A119" s="1"/>
      <c r="B119" s="1"/>
      <c r="C119" s="1"/>
      <c r="D119" s="1"/>
      <c r="E119" s="1"/>
      <c r="F119" s="1"/>
      <c r="G119" s="1"/>
      <c r="H119" s="1"/>
      <c r="I119" s="1"/>
      <c r="J119" s="1"/>
      <c r="K119" s="2"/>
      <c r="L119" s="2"/>
      <c r="M119" s="2"/>
      <c r="N119" s="2"/>
      <c r="O119" s="2"/>
      <c r="P119" s="2"/>
      <c r="Q119" s="2"/>
      <c r="R119" s="2"/>
      <c r="S119" s="2"/>
      <c r="T119" s="2"/>
      <c r="U119" s="2"/>
      <c r="V119" s="2"/>
      <c r="W119" s="2"/>
      <c r="X119" s="41"/>
      <c r="Y119" s="42"/>
      <c r="Z119" s="2"/>
    </row>
    <row r="120" spans="1:29">
      <c r="A120" s="1"/>
      <c r="B120" s="1"/>
      <c r="C120" s="1"/>
      <c r="D120" s="1"/>
      <c r="E120" s="1"/>
      <c r="F120" s="1"/>
      <c r="G120" s="1"/>
      <c r="H120" s="1"/>
      <c r="I120" s="1"/>
      <c r="J120" s="1"/>
      <c r="K120" s="2"/>
      <c r="L120" s="2"/>
      <c r="M120" s="2"/>
      <c r="N120" s="2"/>
      <c r="O120" s="2"/>
      <c r="P120" s="2"/>
      <c r="Q120" s="2"/>
      <c r="R120" s="2"/>
      <c r="S120" s="2"/>
      <c r="T120" s="2"/>
      <c r="U120" s="2"/>
      <c r="V120" s="2"/>
      <c r="W120" s="2"/>
      <c r="X120" s="41"/>
      <c r="Y120" s="42"/>
      <c r="Z120" s="2"/>
    </row>
    <row r="121" spans="1:29">
      <c r="A121" s="1"/>
      <c r="B121" s="1"/>
      <c r="C121" s="1"/>
      <c r="D121" s="1"/>
      <c r="E121" s="1"/>
      <c r="F121" s="1"/>
      <c r="G121" s="1"/>
      <c r="H121" s="1"/>
      <c r="I121" s="1"/>
      <c r="J121" s="1"/>
      <c r="K121" s="2"/>
      <c r="L121" s="2"/>
      <c r="M121" s="2"/>
      <c r="N121" s="2"/>
      <c r="O121" s="2"/>
      <c r="P121" s="2"/>
      <c r="Q121" s="2"/>
      <c r="R121" s="2"/>
      <c r="S121" s="2"/>
      <c r="T121" s="2"/>
      <c r="U121" s="2"/>
      <c r="V121" s="2"/>
      <c r="W121" s="2"/>
      <c r="X121" s="41"/>
      <c r="Y121" s="42"/>
      <c r="Z121" s="2"/>
    </row>
    <row r="122" spans="1:29">
      <c r="A122" s="1"/>
      <c r="B122" s="1"/>
      <c r="C122" s="1"/>
      <c r="D122" s="1"/>
      <c r="E122" s="1"/>
      <c r="F122" s="1"/>
      <c r="G122" s="1"/>
      <c r="H122" s="1"/>
      <c r="I122" s="1"/>
      <c r="J122" s="1"/>
      <c r="K122" s="2"/>
      <c r="L122" s="2"/>
      <c r="M122" s="2"/>
      <c r="N122" s="2"/>
      <c r="O122" s="2"/>
      <c r="P122" s="2"/>
      <c r="Q122" s="2"/>
      <c r="R122" s="2"/>
      <c r="S122" s="2"/>
      <c r="T122" s="2"/>
      <c r="U122" s="2"/>
      <c r="V122" s="2"/>
      <c r="W122" s="2"/>
      <c r="X122" s="41"/>
      <c r="Y122" s="42"/>
      <c r="Z122" s="2"/>
    </row>
  </sheetData>
  <sheetProtection password="AF5C" sheet="1" objects="1" scenarios="1"/>
  <mergeCells count="521">
    <mergeCell ref="U107:U108"/>
    <mergeCell ref="V107:V108"/>
    <mergeCell ref="W107:W108"/>
    <mergeCell ref="X107:X108"/>
    <mergeCell ref="Y107:Y108"/>
    <mergeCell ref="W116:X116"/>
    <mergeCell ref="AA116:AB116"/>
    <mergeCell ref="A117:R117"/>
    <mergeCell ref="L111:L114"/>
    <mergeCell ref="T111:T114"/>
    <mergeCell ref="B115:E115"/>
    <mergeCell ref="F115:J115"/>
    <mergeCell ref="L115:R115"/>
    <mergeCell ref="A116:P116"/>
    <mergeCell ref="Q116:R116"/>
    <mergeCell ref="AB105:AB106"/>
    <mergeCell ref="B106:J107"/>
    <mergeCell ref="M107:M108"/>
    <mergeCell ref="N107:N108"/>
    <mergeCell ref="O107:O108"/>
    <mergeCell ref="P107:P108"/>
    <mergeCell ref="Q107:Q108"/>
    <mergeCell ref="R107:R108"/>
    <mergeCell ref="T105:T108"/>
    <mergeCell ref="U105:U106"/>
    <mergeCell ref="V105:V106"/>
    <mergeCell ref="W105:W106"/>
    <mergeCell ref="X105:X106"/>
    <mergeCell ref="Y105:Y106"/>
    <mergeCell ref="Z107:Z108"/>
    <mergeCell ref="AA107:AA108"/>
    <mergeCell ref="AB107:AB108"/>
    <mergeCell ref="B108:B109"/>
    <mergeCell ref="C108:F108"/>
    <mergeCell ref="G108:H108"/>
    <mergeCell ref="I108:J109"/>
    <mergeCell ref="L109:L110"/>
    <mergeCell ref="T109:T110"/>
    <mergeCell ref="S107:S108"/>
    <mergeCell ref="S105:S106"/>
    <mergeCell ref="U103:U104"/>
    <mergeCell ref="V103:V104"/>
    <mergeCell ref="W103:W104"/>
    <mergeCell ref="X103:X104"/>
    <mergeCell ref="Y103:Y104"/>
    <mergeCell ref="Z103:Z104"/>
    <mergeCell ref="Z105:Z106"/>
    <mergeCell ref="AA105:AA106"/>
    <mergeCell ref="S101:S102"/>
    <mergeCell ref="T101:T104"/>
    <mergeCell ref="U101:U102"/>
    <mergeCell ref="P103:P104"/>
    <mergeCell ref="Q103:Q104"/>
    <mergeCell ref="R103:R104"/>
    <mergeCell ref="S103:S104"/>
    <mergeCell ref="AA103:AA104"/>
    <mergeCell ref="AB103:AB104"/>
    <mergeCell ref="AB99:AB100"/>
    <mergeCell ref="B101:D101"/>
    <mergeCell ref="E101:F101"/>
    <mergeCell ref="G101:H101"/>
    <mergeCell ref="I101:J101"/>
    <mergeCell ref="K101:K115"/>
    <mergeCell ref="L101:L104"/>
    <mergeCell ref="M101:M102"/>
    <mergeCell ref="N101:N102"/>
    <mergeCell ref="O101:O102"/>
    <mergeCell ref="S99:S100"/>
    <mergeCell ref="T99:T100"/>
    <mergeCell ref="U99:U100"/>
    <mergeCell ref="V99:V100"/>
    <mergeCell ref="W99:W100"/>
    <mergeCell ref="X99:AA100"/>
    <mergeCell ref="V101:V102"/>
    <mergeCell ref="W101:W102"/>
    <mergeCell ref="AB101:AB102"/>
    <mergeCell ref="B102:D103"/>
    <mergeCell ref="E102:F103"/>
    <mergeCell ref="G102:H103"/>
    <mergeCell ref="I102:J103"/>
    <mergeCell ref="M103:M104"/>
    <mergeCell ref="B96:E96"/>
    <mergeCell ref="F96:J96"/>
    <mergeCell ref="L96:R96"/>
    <mergeCell ref="A99:A115"/>
    <mergeCell ref="B99:J100"/>
    <mergeCell ref="K99:K100"/>
    <mergeCell ref="L99:L100"/>
    <mergeCell ref="M99:M100"/>
    <mergeCell ref="N99:N100"/>
    <mergeCell ref="O99:R99"/>
    <mergeCell ref="N103:N104"/>
    <mergeCell ref="O103:O104"/>
    <mergeCell ref="P101:P102"/>
    <mergeCell ref="Q101:Q102"/>
    <mergeCell ref="R101:R102"/>
    <mergeCell ref="L105:L108"/>
    <mergeCell ref="M105:M106"/>
    <mergeCell ref="N105:N106"/>
    <mergeCell ref="O105:O106"/>
    <mergeCell ref="P105:P106"/>
    <mergeCell ref="Q105:Q106"/>
    <mergeCell ref="R105:R106"/>
    <mergeCell ref="AB89:AB91"/>
    <mergeCell ref="B90:E90"/>
    <mergeCell ref="F90:J90"/>
    <mergeCell ref="B93:J93"/>
    <mergeCell ref="B94:D94"/>
    <mergeCell ref="E94:F94"/>
    <mergeCell ref="G94:H94"/>
    <mergeCell ref="I94:J94"/>
    <mergeCell ref="M94:M95"/>
    <mergeCell ref="U89:U91"/>
    <mergeCell ref="V89:V91"/>
    <mergeCell ref="W89:W91"/>
    <mergeCell ref="X89:X91"/>
    <mergeCell ref="Y89:Y91"/>
    <mergeCell ref="Z89:Z91"/>
    <mergeCell ref="AA94:AA95"/>
    <mergeCell ref="AB94:AB95"/>
    <mergeCell ref="B95:D95"/>
    <mergeCell ref="E95:F95"/>
    <mergeCell ref="G95:H95"/>
    <mergeCell ref="I95:J95"/>
    <mergeCell ref="U94:U95"/>
    <mergeCell ref="V94:V95"/>
    <mergeCell ref="W94:W95"/>
    <mergeCell ref="Y78:Y79"/>
    <mergeCell ref="Z78:Z79"/>
    <mergeCell ref="AA78:AA79"/>
    <mergeCell ref="T84:T87"/>
    <mergeCell ref="L89:L95"/>
    <mergeCell ref="M89:M91"/>
    <mergeCell ref="N89:N91"/>
    <mergeCell ref="O89:O91"/>
    <mergeCell ref="P89:P91"/>
    <mergeCell ref="Q89:Q91"/>
    <mergeCell ref="R89:R91"/>
    <mergeCell ref="S89:S91"/>
    <mergeCell ref="T89:T95"/>
    <mergeCell ref="AA89:AA91"/>
    <mergeCell ref="X94:X95"/>
    <mergeCell ref="Y94:Y95"/>
    <mergeCell ref="Z94:Z95"/>
    <mergeCell ref="N94:N95"/>
    <mergeCell ref="O94:O95"/>
    <mergeCell ref="P94:P95"/>
    <mergeCell ref="Q94:Q95"/>
    <mergeCell ref="R94:R95"/>
    <mergeCell ref="S94:S95"/>
    <mergeCell ref="U78:U79"/>
    <mergeCell ref="V78:V79"/>
    <mergeCell ref="W78:W79"/>
    <mergeCell ref="X78:X79"/>
    <mergeCell ref="N76:N77"/>
    <mergeCell ref="B82:J83"/>
    <mergeCell ref="B84:B85"/>
    <mergeCell ref="C84:F84"/>
    <mergeCell ref="G84:H84"/>
    <mergeCell ref="I84:J85"/>
    <mergeCell ref="L84:L88"/>
    <mergeCell ref="E75:F75"/>
    <mergeCell ref="G75:H75"/>
    <mergeCell ref="I75:J75"/>
    <mergeCell ref="L76:L79"/>
    <mergeCell ref="M76:M77"/>
    <mergeCell ref="AB78:AB79"/>
    <mergeCell ref="L80:L83"/>
    <mergeCell ref="T80:T83"/>
    <mergeCell ref="Z76:Z77"/>
    <mergeCell ref="AA76:AA77"/>
    <mergeCell ref="AB76:AB77"/>
    <mergeCell ref="M78:M79"/>
    <mergeCell ref="N78:N79"/>
    <mergeCell ref="O78:O79"/>
    <mergeCell ref="P78:P79"/>
    <mergeCell ref="Q78:Q79"/>
    <mergeCell ref="R78:R79"/>
    <mergeCell ref="S78:S79"/>
    <mergeCell ref="T76:T79"/>
    <mergeCell ref="U76:U77"/>
    <mergeCell ref="V76:V77"/>
    <mergeCell ref="W76:W77"/>
    <mergeCell ref="X76:X77"/>
    <mergeCell ref="Y76:Y77"/>
    <mergeCell ref="AB67:AB68"/>
    <mergeCell ref="B68:D68"/>
    <mergeCell ref="E68:F68"/>
    <mergeCell ref="G68:H68"/>
    <mergeCell ref="I68:J68"/>
    <mergeCell ref="K68:K96"/>
    <mergeCell ref="L68:L71"/>
    <mergeCell ref="T68:T75"/>
    <mergeCell ref="B69:D69"/>
    <mergeCell ref="E69:F69"/>
    <mergeCell ref="G69:H69"/>
    <mergeCell ref="I69:J69"/>
    <mergeCell ref="B70:J70"/>
    <mergeCell ref="L72:L74"/>
    <mergeCell ref="B74:D74"/>
    <mergeCell ref="E74:F74"/>
    <mergeCell ref="G74:H74"/>
    <mergeCell ref="I74:J74"/>
    <mergeCell ref="O76:O77"/>
    <mergeCell ref="P76:P77"/>
    <mergeCell ref="Q76:Q77"/>
    <mergeCell ref="R76:R77"/>
    <mergeCell ref="S76:S77"/>
    <mergeCell ref="B75:D75"/>
    <mergeCell ref="B65:J66"/>
    <mergeCell ref="K65:K66"/>
    <mergeCell ref="L65:L66"/>
    <mergeCell ref="M65:M66"/>
    <mergeCell ref="N65:N66"/>
    <mergeCell ref="O65:R65"/>
    <mergeCell ref="X59:X62"/>
    <mergeCell ref="Y59:Y62"/>
    <mergeCell ref="AB65:AB66"/>
    <mergeCell ref="S65:S66"/>
    <mergeCell ref="T65:T66"/>
    <mergeCell ref="U65:U66"/>
    <mergeCell ref="V65:V66"/>
    <mergeCell ref="W65:W66"/>
    <mergeCell ref="X65:AA66"/>
    <mergeCell ref="AB59:AB62"/>
    <mergeCell ref="B60:E60"/>
    <mergeCell ref="F60:J60"/>
    <mergeCell ref="R59:R62"/>
    <mergeCell ref="S59:S62"/>
    <mergeCell ref="T59:T62"/>
    <mergeCell ref="U59:U62"/>
    <mergeCell ref="V59:V62"/>
    <mergeCell ref="W59:W62"/>
    <mergeCell ref="L59:L62"/>
    <mergeCell ref="M59:M62"/>
    <mergeCell ref="N59:N62"/>
    <mergeCell ref="O59:O62"/>
    <mergeCell ref="P59:P62"/>
    <mergeCell ref="Q59:Q62"/>
    <mergeCell ref="X55:X56"/>
    <mergeCell ref="M55:M56"/>
    <mergeCell ref="N55:N56"/>
    <mergeCell ref="O55:O56"/>
    <mergeCell ref="P55:P56"/>
    <mergeCell ref="Q55:Q56"/>
    <mergeCell ref="R55:R56"/>
    <mergeCell ref="Z59:Z62"/>
    <mergeCell ref="AA59:AA62"/>
    <mergeCell ref="Y53:Y54"/>
    <mergeCell ref="Z53:Z54"/>
    <mergeCell ref="AA53:AA54"/>
    <mergeCell ref="AB53:AB54"/>
    <mergeCell ref="B54:J54"/>
    <mergeCell ref="B55:B56"/>
    <mergeCell ref="C55:F55"/>
    <mergeCell ref="G55:H55"/>
    <mergeCell ref="I55:J56"/>
    <mergeCell ref="L55:L58"/>
    <mergeCell ref="Y55:Y56"/>
    <mergeCell ref="Z55:Z56"/>
    <mergeCell ref="AA55:AA56"/>
    <mergeCell ref="AB55:AB56"/>
    <mergeCell ref="B57:B58"/>
    <mergeCell ref="C57:C58"/>
    <mergeCell ref="D57:D58"/>
    <mergeCell ref="E57:E58"/>
    <mergeCell ref="F57:F58"/>
    <mergeCell ref="S55:S56"/>
    <mergeCell ref="T55:T58"/>
    <mergeCell ref="U55:U56"/>
    <mergeCell ref="V55:V56"/>
    <mergeCell ref="W55:W56"/>
    <mergeCell ref="Z50:Z51"/>
    <mergeCell ref="AA50:AA51"/>
    <mergeCell ref="AB50:AB51"/>
    <mergeCell ref="M53:M54"/>
    <mergeCell ref="N53:N54"/>
    <mergeCell ref="O53:O54"/>
    <mergeCell ref="P53:P54"/>
    <mergeCell ref="Q53:Q54"/>
    <mergeCell ref="R53:R54"/>
    <mergeCell ref="S53:S54"/>
    <mergeCell ref="T50:T54"/>
    <mergeCell ref="U50:U51"/>
    <mergeCell ref="V50:V51"/>
    <mergeCell ref="W50:W51"/>
    <mergeCell ref="X50:X51"/>
    <mergeCell ref="Y50:Y51"/>
    <mergeCell ref="U53:U54"/>
    <mergeCell ref="V53:V54"/>
    <mergeCell ref="W53:W54"/>
    <mergeCell ref="X53:X54"/>
    <mergeCell ref="N50:N51"/>
    <mergeCell ref="O50:O51"/>
    <mergeCell ref="P50:P51"/>
    <mergeCell ref="Q50:Q51"/>
    <mergeCell ref="B48:D49"/>
    <mergeCell ref="E48:F49"/>
    <mergeCell ref="G48:H49"/>
    <mergeCell ref="I48:J49"/>
    <mergeCell ref="L50:L54"/>
    <mergeCell ref="M50:M51"/>
    <mergeCell ref="W46:W49"/>
    <mergeCell ref="B46:D46"/>
    <mergeCell ref="L46:L49"/>
    <mergeCell ref="M46:M49"/>
    <mergeCell ref="N46:N49"/>
    <mergeCell ref="O46:O49"/>
    <mergeCell ref="P46:P49"/>
    <mergeCell ref="B47:D47"/>
    <mergeCell ref="E47:F47"/>
    <mergeCell ref="G47:H47"/>
    <mergeCell ref="I47:J47"/>
    <mergeCell ref="X46:X49"/>
    <mergeCell ref="Y46:Y49"/>
    <mergeCell ref="Z46:Z49"/>
    <mergeCell ref="AA46:AA49"/>
    <mergeCell ref="AB46:AB49"/>
    <mergeCell ref="Q46:Q49"/>
    <mergeCell ref="R46:R49"/>
    <mergeCell ref="S46:S49"/>
    <mergeCell ref="T46:T49"/>
    <mergeCell ref="U46:U49"/>
    <mergeCell ref="V46:V49"/>
    <mergeCell ref="AA36:AA37"/>
    <mergeCell ref="W44:W45"/>
    <mergeCell ref="B45:D45"/>
    <mergeCell ref="E45:F45"/>
    <mergeCell ref="G45:H45"/>
    <mergeCell ref="I45:J45"/>
    <mergeCell ref="O44:O45"/>
    <mergeCell ref="P44:P45"/>
    <mergeCell ref="Q44:Q45"/>
    <mergeCell ref="R44:R45"/>
    <mergeCell ref="S44:S45"/>
    <mergeCell ref="T44:T45"/>
    <mergeCell ref="L44:L45"/>
    <mergeCell ref="M44:M45"/>
    <mergeCell ref="N44:N45"/>
    <mergeCell ref="I44:J44"/>
    <mergeCell ref="K44:K63"/>
    <mergeCell ref="R28:R31"/>
    <mergeCell ref="N42:N43"/>
    <mergeCell ref="O42:R42"/>
    <mergeCell ref="S42:S43"/>
    <mergeCell ref="T42:T43"/>
    <mergeCell ref="U42:U43"/>
    <mergeCell ref="V42:V43"/>
    <mergeCell ref="U44:U45"/>
    <mergeCell ref="V44:V45"/>
    <mergeCell ref="R50:R51"/>
    <mergeCell ref="S50:S51"/>
    <mergeCell ref="L63:R63"/>
    <mergeCell ref="R36:R37"/>
    <mergeCell ref="S36:S37"/>
    <mergeCell ref="T36:T39"/>
    <mergeCell ref="AB36:AB37"/>
    <mergeCell ref="B40:E40"/>
    <mergeCell ref="F40:J40"/>
    <mergeCell ref="L40:R40"/>
    <mergeCell ref="A42:A63"/>
    <mergeCell ref="B42:J43"/>
    <mergeCell ref="K42:K43"/>
    <mergeCell ref="L42:L43"/>
    <mergeCell ref="M42:M43"/>
    <mergeCell ref="U36:U37"/>
    <mergeCell ref="V36:V37"/>
    <mergeCell ref="W36:W37"/>
    <mergeCell ref="X36:X37"/>
    <mergeCell ref="Y36:Y37"/>
    <mergeCell ref="Z36:Z37"/>
    <mergeCell ref="A18:A40"/>
    <mergeCell ref="W42:W43"/>
    <mergeCell ref="X42:AB43"/>
    <mergeCell ref="B44:D44"/>
    <mergeCell ref="E44:F44"/>
    <mergeCell ref="G44:H44"/>
    <mergeCell ref="U24:U27"/>
    <mergeCell ref="V24:V27"/>
    <mergeCell ref="Y28:Y31"/>
    <mergeCell ref="Z28:Z31"/>
    <mergeCell ref="AA28:AA31"/>
    <mergeCell ref="AB28:AB31"/>
    <mergeCell ref="B29:J30"/>
    <mergeCell ref="B31:B32"/>
    <mergeCell ref="C31:F31"/>
    <mergeCell ref="G31:H31"/>
    <mergeCell ref="I31:J32"/>
    <mergeCell ref="L32:L35"/>
    <mergeCell ref="S28:S31"/>
    <mergeCell ref="T28:T31"/>
    <mergeCell ref="U28:U31"/>
    <mergeCell ref="V28:V31"/>
    <mergeCell ref="W28:W31"/>
    <mergeCell ref="X28:X31"/>
    <mergeCell ref="M28:M31"/>
    <mergeCell ref="N28:N31"/>
    <mergeCell ref="O28:O31"/>
    <mergeCell ref="P28:P31"/>
    <mergeCell ref="T32:T35"/>
    <mergeCell ref="X21:X23"/>
    <mergeCell ref="Y21:Y23"/>
    <mergeCell ref="AB21:AB23"/>
    <mergeCell ref="L24:L27"/>
    <mergeCell ref="M24:M27"/>
    <mergeCell ref="N24:N27"/>
    <mergeCell ref="O24:O27"/>
    <mergeCell ref="P24:P27"/>
    <mergeCell ref="S20:S23"/>
    <mergeCell ref="T20:T23"/>
    <mergeCell ref="U20:U23"/>
    <mergeCell ref="V20:V23"/>
    <mergeCell ref="W20:W23"/>
    <mergeCell ref="R20:R23"/>
    <mergeCell ref="W24:W27"/>
    <mergeCell ref="X24:X27"/>
    <mergeCell ref="Y24:Y27"/>
    <mergeCell ref="Z24:Z27"/>
    <mergeCell ref="AA24:AA27"/>
    <mergeCell ref="AB24:AB27"/>
    <mergeCell ref="Q24:Q27"/>
    <mergeCell ref="R24:R27"/>
    <mergeCell ref="S24:S27"/>
    <mergeCell ref="T24:T27"/>
    <mergeCell ref="B21:D22"/>
    <mergeCell ref="E21:F22"/>
    <mergeCell ref="G21:H22"/>
    <mergeCell ref="I21:J22"/>
    <mergeCell ref="M20:M23"/>
    <mergeCell ref="N20:N23"/>
    <mergeCell ref="O20:O23"/>
    <mergeCell ref="P20:P23"/>
    <mergeCell ref="Q20:Q23"/>
    <mergeCell ref="B20:D20"/>
    <mergeCell ref="E20:F20"/>
    <mergeCell ref="G20:H20"/>
    <mergeCell ref="I20:J20"/>
    <mergeCell ref="K20:K40"/>
    <mergeCell ref="L20:L23"/>
    <mergeCell ref="L28:L31"/>
    <mergeCell ref="Q28:Q31"/>
    <mergeCell ref="L36:L39"/>
    <mergeCell ref="M36:M37"/>
    <mergeCell ref="N36:N37"/>
    <mergeCell ref="O36:O37"/>
    <mergeCell ref="P36:P37"/>
    <mergeCell ref="Q36:Q37"/>
    <mergeCell ref="S18:S19"/>
    <mergeCell ref="T18:T19"/>
    <mergeCell ref="U18:U19"/>
    <mergeCell ref="V18:V19"/>
    <mergeCell ref="W18:W19"/>
    <mergeCell ref="X18:AB19"/>
    <mergeCell ref="B16:E16"/>
    <mergeCell ref="F16:J16"/>
    <mergeCell ref="M16:R16"/>
    <mergeCell ref="B18:J19"/>
    <mergeCell ref="K18:K19"/>
    <mergeCell ref="L18:L19"/>
    <mergeCell ref="M18:M19"/>
    <mergeCell ref="N18:N19"/>
    <mergeCell ref="O18:R18"/>
    <mergeCell ref="AA10:AA14"/>
    <mergeCell ref="AB10:AB14"/>
    <mergeCell ref="C12:F12"/>
    <mergeCell ref="G12:H12"/>
    <mergeCell ref="I12:J12"/>
    <mergeCell ref="R10:R15"/>
    <mergeCell ref="S10:S15"/>
    <mergeCell ref="U10:U15"/>
    <mergeCell ref="V10:V15"/>
    <mergeCell ref="W10:W15"/>
    <mergeCell ref="X10:X14"/>
    <mergeCell ref="Z8:Z9"/>
    <mergeCell ref="AA8:AA9"/>
    <mergeCell ref="AB8:AB9"/>
    <mergeCell ref="B10:J11"/>
    <mergeCell ref="M10:M15"/>
    <mergeCell ref="N10:N15"/>
    <mergeCell ref="O10:O15"/>
    <mergeCell ref="P10:P15"/>
    <mergeCell ref="S7:S9"/>
    <mergeCell ref="T7:T15"/>
    <mergeCell ref="U7:U9"/>
    <mergeCell ref="V7:V9"/>
    <mergeCell ref="W7:W9"/>
    <mergeCell ref="B8:D9"/>
    <mergeCell ref="E8:F9"/>
    <mergeCell ref="G8:H9"/>
    <mergeCell ref="I8:J9"/>
    <mergeCell ref="Q10:Q15"/>
    <mergeCell ref="M7:M9"/>
    <mergeCell ref="N7:N9"/>
    <mergeCell ref="O7:O9"/>
    <mergeCell ref="P7:P9"/>
    <mergeCell ref="Y10:Y14"/>
    <mergeCell ref="Z10:Z14"/>
    <mergeCell ref="A3:AB3"/>
    <mergeCell ref="A5:A16"/>
    <mergeCell ref="B5:J6"/>
    <mergeCell ref="K5:K6"/>
    <mergeCell ref="L5:L6"/>
    <mergeCell ref="M5:M6"/>
    <mergeCell ref="N5:N6"/>
    <mergeCell ref="O5:R5"/>
    <mergeCell ref="S5:S6"/>
    <mergeCell ref="T5:T6"/>
    <mergeCell ref="Q7:Q9"/>
    <mergeCell ref="R7:R9"/>
    <mergeCell ref="U5:U6"/>
    <mergeCell ref="V5:V6"/>
    <mergeCell ref="W5:W6"/>
    <mergeCell ref="X5:AB6"/>
    <mergeCell ref="B7:D7"/>
    <mergeCell ref="E7:F7"/>
    <mergeCell ref="G7:H7"/>
    <mergeCell ref="I7:J7"/>
    <mergeCell ref="K7:K16"/>
    <mergeCell ref="L7:L16"/>
    <mergeCell ref="X8:X9"/>
    <mergeCell ref="Y8:Y9"/>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dimension ref="A2:AH68"/>
  <sheetViews>
    <sheetView tabSelected="1" workbookViewId="0">
      <selection activeCell="E1" sqref="E1"/>
    </sheetView>
  </sheetViews>
  <sheetFormatPr baseColWidth="10" defaultColWidth="12.140625" defaultRowHeight="24.75" customHeight="1"/>
  <cols>
    <col min="1" max="23" width="12.140625" style="2"/>
    <col min="24" max="24" width="12.140625" style="179"/>
    <col min="25" max="25" width="12.140625" style="42"/>
    <col min="26" max="16384" width="12.140625" style="2"/>
  </cols>
  <sheetData>
    <row r="2" spans="1:29" ht="11.25">
      <c r="A2" s="874" t="s">
        <v>253</v>
      </c>
      <c r="B2" s="1101"/>
      <c r="C2" s="1101"/>
      <c r="D2" s="1101"/>
      <c r="E2" s="1101"/>
      <c r="F2" s="1101"/>
      <c r="G2" s="1101"/>
      <c r="H2" s="1101"/>
      <c r="I2" s="1101"/>
      <c r="J2" s="1101"/>
      <c r="K2" s="1101"/>
      <c r="L2" s="1101"/>
      <c r="M2" s="1101"/>
      <c r="N2" s="1101"/>
      <c r="O2" s="1101"/>
      <c r="P2" s="1101"/>
      <c r="Q2" s="1101"/>
      <c r="R2" s="1101"/>
      <c r="S2" s="1101"/>
      <c r="T2" s="1101"/>
      <c r="U2" s="1101"/>
      <c r="V2" s="1101"/>
      <c r="W2" s="1101"/>
      <c r="X2" s="1101"/>
      <c r="Y2" s="1101"/>
      <c r="Z2" s="1101"/>
      <c r="AA2" s="1101"/>
      <c r="AB2" s="1101"/>
    </row>
    <row r="3" spans="1:29" ht="12" thickBot="1"/>
    <row r="4" spans="1:29" ht="12" thickBot="1">
      <c r="A4" s="842" t="s">
        <v>254</v>
      </c>
      <c r="B4" s="838" t="s">
        <v>4</v>
      </c>
      <c r="C4" s="838"/>
      <c r="D4" s="838"/>
      <c r="E4" s="838"/>
      <c r="F4" s="838"/>
      <c r="G4" s="838"/>
      <c r="H4" s="838"/>
      <c r="I4" s="838"/>
      <c r="J4" s="839"/>
      <c r="K4" s="842" t="s">
        <v>5</v>
      </c>
      <c r="L4" s="842" t="s">
        <v>6</v>
      </c>
      <c r="M4" s="844" t="s">
        <v>7</v>
      </c>
      <c r="N4" s="844" t="s">
        <v>8</v>
      </c>
      <c r="O4" s="846" t="s">
        <v>40</v>
      </c>
      <c r="P4" s="847"/>
      <c r="Q4" s="847"/>
      <c r="R4" s="848"/>
      <c r="S4" s="825" t="s">
        <v>9</v>
      </c>
      <c r="T4" s="825" t="s">
        <v>10</v>
      </c>
      <c r="U4" s="1050" t="s">
        <v>11</v>
      </c>
      <c r="V4" s="825" t="s">
        <v>12</v>
      </c>
      <c r="W4" s="1050" t="s">
        <v>13</v>
      </c>
      <c r="X4" s="1102" t="s">
        <v>217</v>
      </c>
      <c r="Y4" s="1102"/>
      <c r="Z4" s="1102"/>
      <c r="AA4" s="1102"/>
      <c r="AB4" s="1102"/>
    </row>
    <row r="5" spans="1:29" ht="12" thickBot="1">
      <c r="A5" s="939"/>
      <c r="B5" s="840"/>
      <c r="C5" s="840"/>
      <c r="D5" s="840"/>
      <c r="E5" s="840"/>
      <c r="F5" s="840"/>
      <c r="G5" s="840"/>
      <c r="H5" s="840"/>
      <c r="I5" s="840"/>
      <c r="J5" s="841"/>
      <c r="K5" s="939"/>
      <c r="L5" s="939"/>
      <c r="M5" s="845"/>
      <c r="N5" s="1039"/>
      <c r="O5" s="43">
        <v>41729</v>
      </c>
      <c r="P5" s="43">
        <v>41820</v>
      </c>
      <c r="Q5" s="43">
        <v>41912</v>
      </c>
      <c r="R5" s="43">
        <v>42004</v>
      </c>
      <c r="S5" s="826"/>
      <c r="T5" s="826"/>
      <c r="U5" s="1107"/>
      <c r="V5" s="826"/>
      <c r="W5" s="1107"/>
      <c r="X5" s="1102"/>
      <c r="Y5" s="1102"/>
      <c r="Z5" s="1102"/>
      <c r="AA5" s="1102"/>
      <c r="AB5" s="1102"/>
    </row>
    <row r="6" spans="1:29" ht="12" thickBot="1">
      <c r="A6" s="939"/>
      <c r="B6" s="149"/>
      <c r="C6" s="149"/>
      <c r="D6" s="149"/>
      <c r="E6" s="149"/>
      <c r="F6" s="149"/>
      <c r="G6" s="149"/>
      <c r="H6" s="149"/>
      <c r="I6" s="149"/>
      <c r="J6" s="149"/>
      <c r="K6" s="180"/>
      <c r="L6" s="121"/>
      <c r="M6" s="123"/>
      <c r="N6" s="123"/>
      <c r="O6" s="181"/>
      <c r="P6" s="181"/>
      <c r="Q6" s="181"/>
      <c r="R6" s="181"/>
      <c r="S6" s="182"/>
      <c r="T6" s="121"/>
      <c r="U6" s="149"/>
      <c r="V6" s="1103" t="s">
        <v>255</v>
      </c>
      <c r="W6" s="1105" t="s">
        <v>20</v>
      </c>
      <c r="X6" s="183" t="s">
        <v>21</v>
      </c>
      <c r="Y6" s="183" t="s">
        <v>22</v>
      </c>
      <c r="Z6" s="183" t="s">
        <v>23</v>
      </c>
      <c r="AA6" s="183" t="s">
        <v>24</v>
      </c>
      <c r="AB6" s="183" t="s">
        <v>14</v>
      </c>
    </row>
    <row r="7" spans="1:29" ht="40.5" customHeight="1" thickBot="1">
      <c r="A7" s="939"/>
      <c r="B7" s="184"/>
      <c r="C7" s="184"/>
      <c r="D7" s="184"/>
      <c r="E7" s="184"/>
      <c r="F7" s="184"/>
      <c r="G7" s="184"/>
      <c r="H7" s="184"/>
      <c r="I7" s="184"/>
      <c r="J7" s="184"/>
      <c r="K7" s="853" t="s">
        <v>256</v>
      </c>
      <c r="L7" s="842" t="s">
        <v>257</v>
      </c>
      <c r="M7" s="939" t="s">
        <v>258</v>
      </c>
      <c r="N7" s="185" t="s">
        <v>259</v>
      </c>
      <c r="O7" s="186">
        <v>0.25</v>
      </c>
      <c r="P7" s="187">
        <v>0.25</v>
      </c>
      <c r="Q7" s="187">
        <v>0.25</v>
      </c>
      <c r="R7" s="187">
        <v>0.25</v>
      </c>
      <c r="S7" s="188">
        <v>0.02</v>
      </c>
      <c r="T7" s="185" t="s">
        <v>260</v>
      </c>
      <c r="U7" s="189" t="s">
        <v>19</v>
      </c>
      <c r="V7" s="1104"/>
      <c r="W7" s="1106"/>
      <c r="X7" s="190">
        <f>+S7*O7</f>
        <v>5.0000000000000001E-3</v>
      </c>
      <c r="Y7" s="60">
        <f>+S7*P7</f>
        <v>5.0000000000000001E-3</v>
      </c>
      <c r="Z7" s="380">
        <v>0</v>
      </c>
      <c r="AA7" s="380">
        <v>0</v>
      </c>
      <c r="AB7" s="395">
        <f>+AA7+Z7+Y7+X7</f>
        <v>0.01</v>
      </c>
    </row>
    <row r="8" spans="1:29" ht="57" customHeight="1" thickBot="1">
      <c r="A8" s="939"/>
      <c r="B8" s="871" t="s">
        <v>15</v>
      </c>
      <c r="C8" s="871"/>
      <c r="D8" s="872"/>
      <c r="E8" s="873" t="s">
        <v>16</v>
      </c>
      <c r="F8" s="872"/>
      <c r="G8" s="873" t="s">
        <v>17</v>
      </c>
      <c r="H8" s="872"/>
      <c r="I8" s="913" t="s">
        <v>18</v>
      </c>
      <c r="J8" s="914"/>
      <c r="K8" s="874"/>
      <c r="L8" s="939"/>
      <c r="M8" s="939"/>
      <c r="N8" s="55" t="s">
        <v>261</v>
      </c>
      <c r="O8" s="56">
        <v>0.25</v>
      </c>
      <c r="P8" s="57">
        <v>0.25</v>
      </c>
      <c r="Q8" s="57">
        <v>0.25</v>
      </c>
      <c r="R8" s="57">
        <v>0.25</v>
      </c>
      <c r="S8" s="191">
        <v>0.05</v>
      </c>
      <c r="T8" s="55" t="s">
        <v>262</v>
      </c>
      <c r="U8" s="192" t="s">
        <v>19</v>
      </c>
      <c r="V8" s="193" t="s">
        <v>263</v>
      </c>
      <c r="W8" s="194" t="s">
        <v>20</v>
      </c>
      <c r="X8" s="195">
        <f>+S8*O8</f>
        <v>1.2500000000000001E-2</v>
      </c>
      <c r="Y8" s="195">
        <f>+S8*P8</f>
        <v>1.2500000000000001E-2</v>
      </c>
      <c r="Z8" s="380">
        <v>0</v>
      </c>
      <c r="AA8" s="380">
        <v>0</v>
      </c>
      <c r="AB8" s="395">
        <f>+AA8+Z8+Y8+X8</f>
        <v>2.5000000000000001E-2</v>
      </c>
    </row>
    <row r="9" spans="1:29" ht="42.75" customHeight="1" thickBot="1">
      <c r="A9" s="939"/>
      <c r="B9" s="913" t="s">
        <v>147</v>
      </c>
      <c r="C9" s="914"/>
      <c r="D9" s="915"/>
      <c r="E9" s="913" t="s">
        <v>148</v>
      </c>
      <c r="F9" s="915"/>
      <c r="G9" s="196">
        <v>1</v>
      </c>
      <c r="H9" s="197"/>
      <c r="I9" s="873"/>
      <c r="J9" s="871"/>
      <c r="K9" s="874"/>
      <c r="L9" s="939"/>
      <c r="M9" s="939"/>
      <c r="N9" s="55" t="s">
        <v>264</v>
      </c>
      <c r="O9" s="56">
        <v>1</v>
      </c>
      <c r="P9" s="125" t="s">
        <v>25</v>
      </c>
      <c r="Q9" s="125" t="s">
        <v>25</v>
      </c>
      <c r="R9" s="57" t="s">
        <v>25</v>
      </c>
      <c r="S9" s="191">
        <v>0.05</v>
      </c>
      <c r="T9" s="55" t="s">
        <v>265</v>
      </c>
      <c r="U9" s="192" t="s">
        <v>266</v>
      </c>
      <c r="V9" s="193" t="s">
        <v>267</v>
      </c>
      <c r="W9" s="194">
        <v>41736</v>
      </c>
      <c r="X9" s="195">
        <f>+S9*O9</f>
        <v>0.05</v>
      </c>
      <c r="Y9" s="70">
        <v>0</v>
      </c>
      <c r="Z9" s="384">
        <f>+Y9</f>
        <v>0</v>
      </c>
      <c r="AA9" s="384">
        <f>+Z9</f>
        <v>0</v>
      </c>
      <c r="AB9" s="395">
        <f>+X9</f>
        <v>0.05</v>
      </c>
    </row>
    <row r="10" spans="1:29" ht="39" customHeight="1" thickBot="1">
      <c r="A10" s="939"/>
      <c r="B10" s="184"/>
      <c r="C10" s="184"/>
      <c r="D10" s="184"/>
      <c r="E10" s="184"/>
      <c r="F10" s="184"/>
      <c r="G10" s="184"/>
      <c r="H10" s="184"/>
      <c r="I10" s="184"/>
      <c r="J10" s="184"/>
      <c r="K10" s="874"/>
      <c r="L10" s="939"/>
      <c r="M10" s="939"/>
      <c r="N10" s="55" t="s">
        <v>268</v>
      </c>
      <c r="O10" s="56">
        <v>1</v>
      </c>
      <c r="P10" s="125" t="s">
        <v>25</v>
      </c>
      <c r="Q10" s="125" t="s">
        <v>25</v>
      </c>
      <c r="R10" s="57" t="s">
        <v>25</v>
      </c>
      <c r="S10" s="191">
        <v>0.05</v>
      </c>
      <c r="T10" s="55" t="s">
        <v>269</v>
      </c>
      <c r="U10" s="192">
        <v>41729</v>
      </c>
      <c r="V10" s="193" t="s">
        <v>270</v>
      </c>
      <c r="W10" s="194">
        <v>41736</v>
      </c>
      <c r="X10" s="195">
        <f>+S10*O10</f>
        <v>0.05</v>
      </c>
      <c r="Y10" s="70">
        <v>0</v>
      </c>
      <c r="Z10" s="384">
        <f>+Z9</f>
        <v>0</v>
      </c>
      <c r="AA10" s="384">
        <f>+AA9</f>
        <v>0</v>
      </c>
      <c r="AB10" s="395">
        <f>+X10</f>
        <v>0.05</v>
      </c>
    </row>
    <row r="11" spans="1:29" ht="51" customHeight="1" thickBot="1">
      <c r="A11" s="939"/>
      <c r="B11" s="184"/>
      <c r="C11" s="184"/>
      <c r="D11" s="184"/>
      <c r="E11" s="184"/>
      <c r="F11" s="184"/>
      <c r="G11" s="184"/>
      <c r="H11" s="184"/>
      <c r="I11" s="184"/>
      <c r="J11" s="184"/>
      <c r="K11" s="874"/>
      <c r="L11" s="939"/>
      <c r="M11" s="843"/>
      <c r="N11" s="65" t="s">
        <v>271</v>
      </c>
      <c r="O11" s="71" t="s">
        <v>25</v>
      </c>
      <c r="P11" s="67">
        <v>0.5</v>
      </c>
      <c r="Q11" s="69" t="str">
        <f>+Q10</f>
        <v>N/A</v>
      </c>
      <c r="R11" s="67">
        <v>0.5</v>
      </c>
      <c r="S11" s="198">
        <v>0.03</v>
      </c>
      <c r="T11" s="55" t="s">
        <v>272</v>
      </c>
      <c r="U11" s="192" t="s">
        <v>84</v>
      </c>
      <c r="V11" s="193" t="s">
        <v>273</v>
      </c>
      <c r="W11" s="194" t="s">
        <v>86</v>
      </c>
      <c r="X11" s="195">
        <f>+S11*P11</f>
        <v>1.4999999999999999E-2</v>
      </c>
      <c r="Y11" s="70">
        <f>+Y10</f>
        <v>0</v>
      </c>
      <c r="Z11" s="380">
        <v>0</v>
      </c>
      <c r="AA11" s="384">
        <f>+AA10</f>
        <v>0</v>
      </c>
      <c r="AB11" s="395">
        <f>+Z11+X11</f>
        <v>1.4999999999999999E-2</v>
      </c>
    </row>
    <row r="12" spans="1:29" ht="63" customHeight="1" thickBot="1">
      <c r="A12" s="939"/>
      <c r="B12" s="184"/>
      <c r="C12" s="184"/>
      <c r="D12" s="184"/>
      <c r="E12" s="184"/>
      <c r="F12" s="184"/>
      <c r="G12" s="184"/>
      <c r="H12" s="184"/>
      <c r="I12" s="184"/>
      <c r="J12" s="184"/>
      <c r="K12" s="874"/>
      <c r="L12" s="939"/>
      <c r="M12" s="183" t="s">
        <v>274</v>
      </c>
      <c r="N12" s="199" t="s">
        <v>275</v>
      </c>
      <c r="O12" s="200">
        <v>0.1</v>
      </c>
      <c r="P12" s="201">
        <v>0.1</v>
      </c>
      <c r="Q12" s="201">
        <v>0.4</v>
      </c>
      <c r="R12" s="201">
        <v>0.4</v>
      </c>
      <c r="S12" s="202">
        <v>0.15</v>
      </c>
      <c r="T12" s="55" t="s">
        <v>276</v>
      </c>
      <c r="U12" s="192" t="s">
        <v>19</v>
      </c>
      <c r="V12" s="193" t="s">
        <v>277</v>
      </c>
      <c r="W12" s="194" t="s">
        <v>20</v>
      </c>
      <c r="X12" s="195">
        <f>+S12*O12</f>
        <v>1.4999999999999999E-2</v>
      </c>
      <c r="Y12" s="60">
        <f>+S12*P12</f>
        <v>1.4999999999999999E-2</v>
      </c>
      <c r="Z12" s="380">
        <v>0</v>
      </c>
      <c r="AA12" s="380">
        <v>0</v>
      </c>
      <c r="AB12" s="395">
        <f>+AA12+Z12+Y12+X12</f>
        <v>0.03</v>
      </c>
      <c r="AC12" s="203"/>
    </row>
    <row r="13" spans="1:29" ht="66" customHeight="1" thickBot="1">
      <c r="A13" s="939"/>
      <c r="B13" s="184"/>
      <c r="C13" s="184"/>
      <c r="D13" s="184"/>
      <c r="E13" s="184"/>
      <c r="F13" s="184"/>
      <c r="G13" s="184"/>
      <c r="H13" s="184"/>
      <c r="I13" s="184"/>
      <c r="J13" s="184"/>
      <c r="K13" s="874"/>
      <c r="L13" s="939"/>
      <c r="M13" s="842" t="s">
        <v>278</v>
      </c>
      <c r="N13" s="52" t="s">
        <v>279</v>
      </c>
      <c r="O13" s="186">
        <v>0.5</v>
      </c>
      <c r="P13" s="204" t="s">
        <v>25</v>
      </c>
      <c r="Q13" s="187">
        <v>0.5</v>
      </c>
      <c r="R13" s="187" t="s">
        <v>25</v>
      </c>
      <c r="S13" s="205">
        <v>0.1</v>
      </c>
      <c r="T13" s="55" t="s">
        <v>269</v>
      </c>
      <c r="U13" s="192" t="s">
        <v>280</v>
      </c>
      <c r="V13" s="193" t="s">
        <v>281</v>
      </c>
      <c r="W13" s="194" t="s">
        <v>282</v>
      </c>
      <c r="X13" s="195">
        <f t="shared" ref="X13:X18" si="0">+S13*O13/100%</f>
        <v>0.05</v>
      </c>
      <c r="Y13" s="73">
        <v>0</v>
      </c>
      <c r="Z13" s="380">
        <v>0</v>
      </c>
      <c r="AA13" s="380">
        <f>+Y13</f>
        <v>0</v>
      </c>
      <c r="AB13" s="395">
        <f>+Z13+X13</f>
        <v>0.05</v>
      </c>
    </row>
    <row r="14" spans="1:29" ht="71.25" customHeight="1" thickBot="1">
      <c r="A14" s="939"/>
      <c r="B14" s="184"/>
      <c r="C14" s="184"/>
      <c r="D14" s="184"/>
      <c r="E14" s="184"/>
      <c r="F14" s="184"/>
      <c r="G14" s="184"/>
      <c r="H14" s="184"/>
      <c r="I14" s="184"/>
      <c r="J14" s="184"/>
      <c r="K14" s="874"/>
      <c r="L14" s="939"/>
      <c r="M14" s="939"/>
      <c r="N14" s="55" t="s">
        <v>283</v>
      </c>
      <c r="O14" s="56">
        <v>0.5</v>
      </c>
      <c r="P14" s="125" t="s">
        <v>25</v>
      </c>
      <c r="Q14" s="57">
        <v>0.5</v>
      </c>
      <c r="R14" s="57" t="s">
        <v>25</v>
      </c>
      <c r="S14" s="206">
        <v>0.05</v>
      </c>
      <c r="T14" s="55" t="s">
        <v>265</v>
      </c>
      <c r="U14" s="192" t="s">
        <v>280</v>
      </c>
      <c r="V14" s="193" t="s">
        <v>284</v>
      </c>
      <c r="W14" s="194" t="s">
        <v>282</v>
      </c>
      <c r="X14" s="195">
        <f t="shared" si="0"/>
        <v>2.5000000000000001E-2</v>
      </c>
      <c r="Y14" s="73">
        <v>0</v>
      </c>
      <c r="Z14" s="380">
        <v>0</v>
      </c>
      <c r="AA14" s="380">
        <f>+AA13</f>
        <v>0</v>
      </c>
      <c r="AB14" s="395">
        <f>+Z14+X14</f>
        <v>2.5000000000000001E-2</v>
      </c>
    </row>
    <row r="15" spans="1:29" ht="77.25" customHeight="1" thickBot="1">
      <c r="A15" s="939"/>
      <c r="B15" s="184"/>
      <c r="C15" s="184"/>
      <c r="D15" s="184"/>
      <c r="E15" s="184"/>
      <c r="F15" s="184"/>
      <c r="G15" s="184"/>
      <c r="H15" s="184"/>
      <c r="I15" s="184"/>
      <c r="J15" s="184"/>
      <c r="K15" s="874"/>
      <c r="L15" s="939"/>
      <c r="M15" s="939"/>
      <c r="N15" s="55" t="s">
        <v>285</v>
      </c>
      <c r="O15" s="56">
        <v>1</v>
      </c>
      <c r="P15" s="125" t="s">
        <v>25</v>
      </c>
      <c r="Q15" s="125" t="s">
        <v>25</v>
      </c>
      <c r="R15" s="57" t="s">
        <v>25</v>
      </c>
      <c r="S15" s="206">
        <v>0.05</v>
      </c>
      <c r="T15" s="55" t="s">
        <v>286</v>
      </c>
      <c r="U15" s="192">
        <v>41729</v>
      </c>
      <c r="V15" s="193" t="s">
        <v>287</v>
      </c>
      <c r="W15" s="194">
        <v>41736</v>
      </c>
      <c r="X15" s="195">
        <f t="shared" si="0"/>
        <v>0.05</v>
      </c>
      <c r="Y15" s="73">
        <f>+Y14</f>
        <v>0</v>
      </c>
      <c r="Z15" s="380">
        <f>+Y14</f>
        <v>0</v>
      </c>
      <c r="AA15" s="380">
        <f>+AA14</f>
        <v>0</v>
      </c>
      <c r="AB15" s="395">
        <f>+X15</f>
        <v>0.05</v>
      </c>
    </row>
    <row r="16" spans="1:29" ht="104.25" customHeight="1" thickBot="1">
      <c r="A16" s="939"/>
      <c r="B16" s="184"/>
      <c r="C16" s="184"/>
      <c r="D16" s="184"/>
      <c r="E16" s="184"/>
      <c r="F16" s="184"/>
      <c r="G16" s="184"/>
      <c r="H16" s="184"/>
      <c r="I16" s="184"/>
      <c r="J16" s="184"/>
      <c r="K16" s="874"/>
      <c r="L16" s="939"/>
      <c r="M16" s="939"/>
      <c r="N16" s="55" t="s">
        <v>288</v>
      </c>
      <c r="O16" s="56">
        <v>1</v>
      </c>
      <c r="P16" s="125" t="s">
        <v>25</v>
      </c>
      <c r="Q16" s="125" t="s">
        <v>25</v>
      </c>
      <c r="R16" s="57" t="s">
        <v>25</v>
      </c>
      <c r="S16" s="206">
        <v>0.05</v>
      </c>
      <c r="T16" s="55" t="s">
        <v>262</v>
      </c>
      <c r="U16" s="192">
        <v>41729</v>
      </c>
      <c r="V16" s="193" t="s">
        <v>289</v>
      </c>
      <c r="W16" s="194">
        <v>41736</v>
      </c>
      <c r="X16" s="195">
        <f t="shared" si="0"/>
        <v>0.05</v>
      </c>
      <c r="Y16" s="73">
        <f>+Y15</f>
        <v>0</v>
      </c>
      <c r="Z16" s="380">
        <f>+Z15</f>
        <v>0</v>
      </c>
      <c r="AA16" s="380">
        <f>+AA15</f>
        <v>0</v>
      </c>
      <c r="AB16" s="395">
        <f>+X16</f>
        <v>0.05</v>
      </c>
    </row>
    <row r="17" spans="1:29" ht="82.5" customHeight="1" thickBot="1">
      <c r="A17" s="939"/>
      <c r="B17" s="184"/>
      <c r="C17" s="184"/>
      <c r="D17" s="184"/>
      <c r="E17" s="184"/>
      <c r="F17" s="184"/>
      <c r="G17" s="184"/>
      <c r="H17" s="184"/>
      <c r="I17" s="184"/>
      <c r="J17" s="184"/>
      <c r="K17" s="874"/>
      <c r="L17" s="939"/>
      <c r="M17" s="939"/>
      <c r="N17" s="55" t="s">
        <v>290</v>
      </c>
      <c r="O17" s="56">
        <v>0.33</v>
      </c>
      <c r="P17" s="125" t="s">
        <v>25</v>
      </c>
      <c r="Q17" s="57">
        <v>0.33</v>
      </c>
      <c r="R17" s="57">
        <v>0.34</v>
      </c>
      <c r="S17" s="206">
        <v>0.05</v>
      </c>
      <c r="T17" s="55" t="s">
        <v>260</v>
      </c>
      <c r="U17" s="192" t="s">
        <v>291</v>
      </c>
      <c r="V17" s="207" t="s">
        <v>292</v>
      </c>
      <c r="W17" s="194" t="s">
        <v>293</v>
      </c>
      <c r="X17" s="195">
        <f>+S17*O17</f>
        <v>1.6500000000000001E-2</v>
      </c>
      <c r="Y17" s="73">
        <f>+Y16</f>
        <v>0</v>
      </c>
      <c r="Z17" s="380">
        <v>0</v>
      </c>
      <c r="AA17" s="380">
        <v>0</v>
      </c>
      <c r="AB17" s="395">
        <f>+X17+Z17+AA17</f>
        <v>1.6500000000000001E-2</v>
      </c>
    </row>
    <row r="18" spans="1:29" ht="87" customHeight="1" thickBot="1">
      <c r="A18" s="939"/>
      <c r="B18" s="184"/>
      <c r="C18" s="184"/>
      <c r="D18" s="184"/>
      <c r="E18" s="184"/>
      <c r="F18" s="184"/>
      <c r="G18" s="184"/>
      <c r="H18" s="184"/>
      <c r="I18" s="184"/>
      <c r="J18" s="184"/>
      <c r="K18" s="874"/>
      <c r="L18" s="939"/>
      <c r="M18" s="843"/>
      <c r="N18" s="65" t="s">
        <v>294</v>
      </c>
      <c r="O18" s="208">
        <v>1</v>
      </c>
      <c r="P18" s="66" t="str">
        <f>+P23</f>
        <v>N/A</v>
      </c>
      <c r="Q18" s="67" t="str">
        <f>+P23</f>
        <v>N/A</v>
      </c>
      <c r="R18" s="67" t="str">
        <f>+P23</f>
        <v>N/A</v>
      </c>
      <c r="S18" s="198">
        <v>0.05</v>
      </c>
      <c r="T18" s="55" t="s">
        <v>260</v>
      </c>
      <c r="U18" s="192">
        <v>41729</v>
      </c>
      <c r="V18" s="209" t="s">
        <v>295</v>
      </c>
      <c r="W18" s="194">
        <v>41736</v>
      </c>
      <c r="X18" s="195">
        <f t="shared" si="0"/>
        <v>0.05</v>
      </c>
      <c r="Y18" s="73">
        <f>+Y17</f>
        <v>0</v>
      </c>
      <c r="Z18" s="73">
        <f>+Y17</f>
        <v>0</v>
      </c>
      <c r="AA18" s="380">
        <f>+Z18</f>
        <v>0</v>
      </c>
      <c r="AB18" s="395">
        <f>+X18</f>
        <v>0.05</v>
      </c>
    </row>
    <row r="19" spans="1:29" ht="109.5" customHeight="1" thickBot="1">
      <c r="A19" s="939"/>
      <c r="B19" s="184"/>
      <c r="C19" s="184"/>
      <c r="D19" s="184"/>
      <c r="E19" s="184"/>
      <c r="F19" s="184"/>
      <c r="G19" s="184"/>
      <c r="H19" s="184"/>
      <c r="I19" s="184"/>
      <c r="J19" s="184"/>
      <c r="K19" s="874"/>
      <c r="L19" s="939"/>
      <c r="M19" s="842" t="s">
        <v>296</v>
      </c>
      <c r="N19" s="52" t="s">
        <v>297</v>
      </c>
      <c r="O19" s="186" t="str">
        <f>+O20</f>
        <v>N/A</v>
      </c>
      <c r="P19" s="187">
        <v>0.5</v>
      </c>
      <c r="Q19" s="187" t="str">
        <f>+O19</f>
        <v>N/A</v>
      </c>
      <c r="R19" s="187">
        <v>0.5</v>
      </c>
      <c r="S19" s="205">
        <v>0.1</v>
      </c>
      <c r="T19" s="55" t="s">
        <v>276</v>
      </c>
      <c r="U19" s="192" t="s">
        <v>84</v>
      </c>
      <c r="V19" s="209" t="s">
        <v>298</v>
      </c>
      <c r="W19" s="194" t="s">
        <v>86</v>
      </c>
      <c r="X19" s="195">
        <f>+Y18</f>
        <v>0</v>
      </c>
      <c r="Y19" s="73">
        <f>+S19*P19</f>
        <v>0.05</v>
      </c>
      <c r="Z19" s="73">
        <f>+Z18</f>
        <v>0</v>
      </c>
      <c r="AA19" s="380">
        <v>0</v>
      </c>
      <c r="AB19" s="384">
        <f>+Y19+AA19</f>
        <v>0.05</v>
      </c>
    </row>
    <row r="20" spans="1:29" ht="63" customHeight="1" thickBot="1">
      <c r="A20" s="939"/>
      <c r="B20" s="184"/>
      <c r="C20" s="184"/>
      <c r="D20" s="184"/>
      <c r="E20" s="184"/>
      <c r="F20" s="184"/>
      <c r="G20" s="184"/>
      <c r="H20" s="184"/>
      <c r="I20" s="184"/>
      <c r="J20" s="184"/>
      <c r="K20" s="874"/>
      <c r="L20" s="939"/>
      <c r="M20" s="843"/>
      <c r="N20" s="65" t="s">
        <v>299</v>
      </c>
      <c r="O20" s="208" t="str">
        <f>+O23</f>
        <v>N/A</v>
      </c>
      <c r="P20" s="67">
        <v>0.5</v>
      </c>
      <c r="Q20" s="67" t="str">
        <f>+O20</f>
        <v>N/A</v>
      </c>
      <c r="R20" s="67">
        <v>0.5</v>
      </c>
      <c r="S20" s="198">
        <v>0.1</v>
      </c>
      <c r="T20" s="55" t="s">
        <v>260</v>
      </c>
      <c r="U20" s="192" t="s">
        <v>84</v>
      </c>
      <c r="V20" s="209" t="s">
        <v>300</v>
      </c>
      <c r="W20" s="194" t="s">
        <v>86</v>
      </c>
      <c r="X20" s="195">
        <f>+S20*P20/100%</f>
        <v>0.05</v>
      </c>
      <c r="Y20" s="73">
        <f>+Y18</f>
        <v>0</v>
      </c>
      <c r="Z20" s="380">
        <v>0</v>
      </c>
      <c r="AA20" s="380">
        <f>+Y20</f>
        <v>0</v>
      </c>
      <c r="AB20" s="395">
        <f>+Z20+X20</f>
        <v>0.05</v>
      </c>
    </row>
    <row r="21" spans="1:29" ht="79.5" customHeight="1" thickBot="1">
      <c r="A21" s="939"/>
      <c r="B21" s="184"/>
      <c r="C21" s="184"/>
      <c r="D21" s="184"/>
      <c r="E21" s="184"/>
      <c r="F21" s="184"/>
      <c r="G21" s="184"/>
      <c r="H21" s="184"/>
      <c r="I21" s="184"/>
      <c r="J21" s="184"/>
      <c r="K21" s="874"/>
      <c r="L21" s="939"/>
      <c r="M21" s="842" t="s">
        <v>301</v>
      </c>
      <c r="N21" s="52" t="s">
        <v>302</v>
      </c>
      <c r="O21" s="186">
        <v>0.25</v>
      </c>
      <c r="P21" s="187">
        <v>0.25</v>
      </c>
      <c r="Q21" s="187">
        <v>0.25</v>
      </c>
      <c r="R21" s="187">
        <v>0.25</v>
      </c>
      <c r="S21" s="205">
        <v>0.03</v>
      </c>
      <c r="T21" s="55" t="s">
        <v>303</v>
      </c>
      <c r="U21" s="192" t="s">
        <v>19</v>
      </c>
      <c r="V21" s="209" t="s">
        <v>304</v>
      </c>
      <c r="W21" s="194" t="s">
        <v>20</v>
      </c>
      <c r="X21" s="210">
        <f>+S21*O21</f>
        <v>7.4999999999999997E-3</v>
      </c>
      <c r="Y21" s="53">
        <f>+S21*P21</f>
        <v>7.4999999999999997E-3</v>
      </c>
      <c r="Z21" s="380">
        <v>0</v>
      </c>
      <c r="AA21" s="380">
        <v>0</v>
      </c>
      <c r="AB21" s="378">
        <f>AA21+X21+Y21+Z21</f>
        <v>1.4999999999999999E-2</v>
      </c>
      <c r="AC21" s="41"/>
    </row>
    <row r="22" spans="1:29" ht="63.75" customHeight="1" thickBot="1">
      <c r="A22" s="939"/>
      <c r="B22" s="184"/>
      <c r="C22" s="184"/>
      <c r="D22" s="184"/>
      <c r="E22" s="184"/>
      <c r="F22" s="184"/>
      <c r="G22" s="184"/>
      <c r="H22" s="184"/>
      <c r="I22" s="184"/>
      <c r="J22" s="184"/>
      <c r="K22" s="874"/>
      <c r="L22" s="939"/>
      <c r="M22" s="939"/>
      <c r="N22" s="55" t="s">
        <v>305</v>
      </c>
      <c r="O22" s="56">
        <v>0.25</v>
      </c>
      <c r="P22" s="57">
        <v>0.25</v>
      </c>
      <c r="Q22" s="57">
        <v>0.25</v>
      </c>
      <c r="R22" s="57">
        <v>0.25</v>
      </c>
      <c r="S22" s="206">
        <v>0.03</v>
      </c>
      <c r="T22" s="55" t="s">
        <v>306</v>
      </c>
      <c r="U22" s="192" t="s">
        <v>19</v>
      </c>
      <c r="V22" s="211" t="s">
        <v>307</v>
      </c>
      <c r="W22" s="194" t="s">
        <v>20</v>
      </c>
      <c r="X22" s="210">
        <f>+S22*O22</f>
        <v>7.4999999999999997E-3</v>
      </c>
      <c r="Y22" s="53">
        <f>+S22*P22</f>
        <v>7.4999999999999997E-3</v>
      </c>
      <c r="Z22" s="380">
        <v>0</v>
      </c>
      <c r="AA22" s="380">
        <v>0</v>
      </c>
      <c r="AB22" s="509">
        <f>AA22+X22+Y22+Z22</f>
        <v>1.4999999999999999E-2</v>
      </c>
    </row>
    <row r="23" spans="1:29" ht="45.75" thickBot="1">
      <c r="A23" s="939"/>
      <c r="B23" s="184"/>
      <c r="C23" s="184"/>
      <c r="D23" s="184"/>
      <c r="E23" s="184"/>
      <c r="F23" s="184"/>
      <c r="G23" s="184"/>
      <c r="H23" s="184"/>
      <c r="I23" s="184"/>
      <c r="J23" s="184"/>
      <c r="K23" s="874"/>
      <c r="L23" s="939"/>
      <c r="M23" s="843"/>
      <c r="N23" s="65" t="s">
        <v>308</v>
      </c>
      <c r="O23" s="208" t="str">
        <f>+O30</f>
        <v>N/A</v>
      </c>
      <c r="P23" s="66" t="str">
        <f>+O23</f>
        <v>N/A</v>
      </c>
      <c r="Q23" s="67">
        <v>0.5</v>
      </c>
      <c r="R23" s="67">
        <v>0.5</v>
      </c>
      <c r="S23" s="198">
        <v>0.04</v>
      </c>
      <c r="T23" s="65" t="s">
        <v>309</v>
      </c>
      <c r="U23" s="192" t="s">
        <v>26</v>
      </c>
      <c r="V23" s="129" t="s">
        <v>308</v>
      </c>
      <c r="W23" s="194" t="s">
        <v>27</v>
      </c>
      <c r="X23" s="208" t="s">
        <v>25</v>
      </c>
      <c r="Y23" s="70">
        <v>0</v>
      </c>
      <c r="Z23" s="380">
        <v>0</v>
      </c>
      <c r="AA23" s="380">
        <v>0</v>
      </c>
      <c r="AB23" s="380">
        <f>+AA23+Z23</f>
        <v>0</v>
      </c>
    </row>
    <row r="24" spans="1:29" ht="12" thickBot="1">
      <c r="A24" s="843"/>
      <c r="B24" s="914" t="s">
        <v>37</v>
      </c>
      <c r="C24" s="914"/>
      <c r="D24" s="914"/>
      <c r="E24" s="915"/>
      <c r="F24" s="929" t="s">
        <v>310</v>
      </c>
      <c r="G24" s="930"/>
      <c r="H24" s="930"/>
      <c r="I24" s="930"/>
      <c r="J24" s="930"/>
      <c r="K24" s="854"/>
      <c r="L24" s="843"/>
      <c r="M24" s="777" t="s">
        <v>311</v>
      </c>
      <c r="N24" s="801"/>
      <c r="O24" s="801"/>
      <c r="P24" s="801"/>
      <c r="Q24" s="801"/>
      <c r="R24" s="802"/>
      <c r="S24" s="111">
        <f>SUM(S7:S23)</f>
        <v>1</v>
      </c>
      <c r="T24" s="212"/>
      <c r="U24" s="112"/>
      <c r="V24" s="112"/>
      <c r="W24" s="112"/>
      <c r="X24" s="111">
        <f t="shared" ref="X24:AB24" si="1">SUM(X7:X23)</f>
        <v>0.45400000000000001</v>
      </c>
      <c r="Y24" s="111">
        <f t="shared" si="1"/>
        <v>9.7500000000000003E-2</v>
      </c>
      <c r="Z24" s="111">
        <f t="shared" si="1"/>
        <v>0</v>
      </c>
      <c r="AA24" s="111">
        <f t="shared" si="1"/>
        <v>0</v>
      </c>
      <c r="AB24" s="111">
        <f t="shared" si="1"/>
        <v>0.5515000000000001</v>
      </c>
    </row>
    <row r="25" spans="1:29" ht="12" thickBot="1">
      <c r="A25" s="149"/>
      <c r="B25" s="149"/>
      <c r="C25" s="149"/>
      <c r="D25" s="149"/>
      <c r="E25" s="149"/>
      <c r="F25" s="46"/>
      <c r="G25" s="46"/>
      <c r="H25" s="46"/>
      <c r="I25" s="46"/>
      <c r="J25" s="46"/>
      <c r="K25" s="149"/>
      <c r="L25" s="149"/>
      <c r="M25" s="213"/>
      <c r="N25" s="213"/>
      <c r="O25" s="213"/>
      <c r="P25" s="213"/>
      <c r="Q25" s="213"/>
      <c r="R25" s="213"/>
      <c r="S25" s="214"/>
      <c r="T25" s="215"/>
      <c r="U25" s="215"/>
      <c r="V25" s="215"/>
      <c r="W25" s="215"/>
      <c r="X25" s="216" t="s">
        <v>36</v>
      </c>
      <c r="Y25" s="3"/>
      <c r="Z25" s="3"/>
      <c r="AA25" s="3"/>
      <c r="AB25" s="3"/>
      <c r="AC25" s="3"/>
    </row>
    <row r="26" spans="1:29" ht="12" thickBot="1">
      <c r="A26" s="842" t="s">
        <v>254</v>
      </c>
      <c r="B26" s="838" t="s">
        <v>4</v>
      </c>
      <c r="C26" s="838"/>
      <c r="D26" s="838"/>
      <c r="E26" s="838"/>
      <c r="F26" s="838"/>
      <c r="G26" s="838"/>
      <c r="H26" s="838"/>
      <c r="I26" s="838"/>
      <c r="J26" s="839"/>
      <c r="K26" s="842" t="s">
        <v>5</v>
      </c>
      <c r="L26" s="842" t="s">
        <v>6</v>
      </c>
      <c r="M26" s="844" t="s">
        <v>7</v>
      </c>
      <c r="N26" s="844" t="s">
        <v>8</v>
      </c>
      <c r="O26" s="846" t="s">
        <v>40</v>
      </c>
      <c r="P26" s="847"/>
      <c r="Q26" s="847"/>
      <c r="R26" s="848"/>
      <c r="S26" s="825" t="s">
        <v>9</v>
      </c>
      <c r="T26" s="825" t="s">
        <v>10</v>
      </c>
      <c r="U26" s="825" t="s">
        <v>11</v>
      </c>
      <c r="V26" s="825" t="s">
        <v>12</v>
      </c>
      <c r="W26" s="825" t="s">
        <v>13</v>
      </c>
      <c r="X26" s="853" t="s">
        <v>312</v>
      </c>
      <c r="Y26" s="838"/>
      <c r="Z26" s="838"/>
      <c r="AA26" s="838"/>
      <c r="AB26" s="839"/>
    </row>
    <row r="27" spans="1:29" ht="12" thickBot="1">
      <c r="A27" s="939"/>
      <c r="B27" s="840"/>
      <c r="C27" s="840"/>
      <c r="D27" s="840"/>
      <c r="E27" s="840"/>
      <c r="F27" s="840"/>
      <c r="G27" s="840"/>
      <c r="H27" s="840"/>
      <c r="I27" s="840"/>
      <c r="J27" s="841"/>
      <c r="K27" s="939"/>
      <c r="L27" s="843"/>
      <c r="M27" s="845"/>
      <c r="N27" s="845"/>
      <c r="O27" s="43">
        <v>41729</v>
      </c>
      <c r="P27" s="43">
        <v>41820</v>
      </c>
      <c r="Q27" s="43">
        <v>41912</v>
      </c>
      <c r="R27" s="43">
        <v>42004</v>
      </c>
      <c r="S27" s="826"/>
      <c r="T27" s="826"/>
      <c r="U27" s="826"/>
      <c r="V27" s="826"/>
      <c r="W27" s="826"/>
      <c r="X27" s="854"/>
      <c r="Y27" s="840"/>
      <c r="Z27" s="840"/>
      <c r="AA27" s="840"/>
      <c r="AB27" s="841"/>
    </row>
    <row r="28" spans="1:29" ht="12" thickBot="1">
      <c r="A28" s="939"/>
      <c r="B28" s="120"/>
      <c r="C28" s="120"/>
      <c r="D28" s="120"/>
      <c r="E28" s="120"/>
      <c r="F28" s="120"/>
      <c r="G28" s="120"/>
      <c r="H28" s="120"/>
      <c r="I28" s="120"/>
      <c r="J28" s="120"/>
      <c r="K28" s="121"/>
      <c r="L28" s="136"/>
      <c r="M28" s="217" t="s">
        <v>36</v>
      </c>
      <c r="N28" s="217" t="s">
        <v>36</v>
      </c>
      <c r="O28" s="218" t="s">
        <v>36</v>
      </c>
      <c r="P28" s="218" t="s">
        <v>36</v>
      </c>
      <c r="Q28" s="219"/>
      <c r="R28" s="219"/>
      <c r="S28" s="218" t="s">
        <v>36</v>
      </c>
      <c r="T28" s="182"/>
      <c r="U28" s="339"/>
      <c r="V28" s="936" t="str">
        <f>+[1]JURIDICA!J5</f>
        <v>PRIMER TRIMESTRE: Se realizaron 44 conciliaciones.
SEGUNDO TRIMESTRE: Se realizaron 54 conciliaciones informacion que se encuentra en la base de datos del Centro de Conciliacion.</v>
      </c>
      <c r="W28" s="502" t="s">
        <v>36</v>
      </c>
      <c r="X28" s="339" t="s">
        <v>21</v>
      </c>
      <c r="Y28" s="339" t="s">
        <v>22</v>
      </c>
      <c r="Z28" s="339" t="s">
        <v>23</v>
      </c>
      <c r="AA28" s="339" t="s">
        <v>24</v>
      </c>
      <c r="AB28" s="339" t="s">
        <v>14</v>
      </c>
    </row>
    <row r="29" spans="1:29" ht="56.25" customHeight="1" thickBot="1">
      <c r="A29" s="939"/>
      <c r="B29" s="871" t="s">
        <v>15</v>
      </c>
      <c r="C29" s="871"/>
      <c r="D29" s="872"/>
      <c r="E29" s="873" t="s">
        <v>16</v>
      </c>
      <c r="F29" s="872"/>
      <c r="G29" s="873" t="s">
        <v>17</v>
      </c>
      <c r="H29" s="872"/>
      <c r="I29" s="913" t="s">
        <v>18</v>
      </c>
      <c r="J29" s="914"/>
      <c r="K29" s="842" t="s">
        <v>313</v>
      </c>
      <c r="L29" s="1060" t="s">
        <v>314</v>
      </c>
      <c r="M29" s="220" t="s">
        <v>315</v>
      </c>
      <c r="N29" s="220" t="s">
        <v>316</v>
      </c>
      <c r="O29" s="221">
        <v>0.25</v>
      </c>
      <c r="P29" s="221">
        <v>0.25</v>
      </c>
      <c r="Q29" s="222">
        <v>0.25</v>
      </c>
      <c r="R29" s="222">
        <v>0.25</v>
      </c>
      <c r="S29" s="221">
        <v>0.1</v>
      </c>
      <c r="T29" s="1059" t="s">
        <v>317</v>
      </c>
      <c r="U29" s="503" t="s">
        <v>19</v>
      </c>
      <c r="V29" s="936"/>
      <c r="W29" s="504" t="s">
        <v>20</v>
      </c>
      <c r="X29" s="398">
        <f>+S30*O29</f>
        <v>2.5000000000000001E-2</v>
      </c>
      <c r="Y29" s="398">
        <f>+S29*P29</f>
        <v>2.5000000000000001E-2</v>
      </c>
      <c r="Z29" s="381">
        <v>0</v>
      </c>
      <c r="AA29" s="381">
        <v>0</v>
      </c>
      <c r="AB29" s="398">
        <f>+X29+Y29+Z29+AA29</f>
        <v>0.05</v>
      </c>
    </row>
    <row r="30" spans="1:29" ht="56.25" customHeight="1" thickBot="1">
      <c r="A30" s="939"/>
      <c r="B30" s="871" t="s">
        <v>165</v>
      </c>
      <c r="C30" s="871"/>
      <c r="D30" s="872"/>
      <c r="E30" s="913" t="s">
        <v>318</v>
      </c>
      <c r="F30" s="915"/>
      <c r="G30" s="1112" t="s">
        <v>319</v>
      </c>
      <c r="H30" s="915"/>
      <c r="I30" s="873"/>
      <c r="J30" s="871"/>
      <c r="K30" s="939"/>
      <c r="L30" s="841"/>
      <c r="M30" s="65" t="s">
        <v>320</v>
      </c>
      <c r="N30" s="65" t="s">
        <v>321</v>
      </c>
      <c r="O30" s="200" t="str">
        <f>+O31</f>
        <v>N/A</v>
      </c>
      <c r="P30" s="201" t="str">
        <f>+P31</f>
        <v>N/A</v>
      </c>
      <c r="Q30" s="201" t="str">
        <f>+P30</f>
        <v>N/A</v>
      </c>
      <c r="R30" s="201">
        <v>1</v>
      </c>
      <c r="S30" s="224">
        <v>0.1</v>
      </c>
      <c r="T30" s="859"/>
      <c r="U30" s="405">
        <v>42004</v>
      </c>
      <c r="V30" s="286" t="s">
        <v>321</v>
      </c>
      <c r="W30" s="405">
        <v>42011</v>
      </c>
      <c r="X30" s="381">
        <v>0</v>
      </c>
      <c r="Y30" s="381">
        <v>0</v>
      </c>
      <c r="Z30" s="381">
        <v>0</v>
      </c>
      <c r="AA30" s="381">
        <v>0</v>
      </c>
      <c r="AB30" s="398">
        <f>+X30+Y30+Z30+AA30</f>
        <v>0</v>
      </c>
    </row>
    <row r="31" spans="1:29" ht="57" customHeight="1" thickBot="1">
      <c r="A31" s="939"/>
      <c r="B31" s="45"/>
      <c r="C31" s="45"/>
      <c r="D31" s="45"/>
      <c r="E31" s="45"/>
      <c r="F31" s="45"/>
      <c r="G31" s="45"/>
      <c r="H31" s="45"/>
      <c r="I31" s="45"/>
      <c r="J31" s="45"/>
      <c r="K31" s="939"/>
      <c r="L31" s="842" t="s">
        <v>322</v>
      </c>
      <c r="M31" s="226" t="s">
        <v>323</v>
      </c>
      <c r="N31" s="185" t="s">
        <v>324</v>
      </c>
      <c r="O31" s="186" t="str">
        <f>+O32</f>
        <v>N/A</v>
      </c>
      <c r="P31" s="187" t="str">
        <f>+O31</f>
        <v>N/A</v>
      </c>
      <c r="Q31" s="187" t="str">
        <f>+P31</f>
        <v>N/A</v>
      </c>
      <c r="R31" s="187">
        <v>1</v>
      </c>
      <c r="S31" s="227">
        <v>0.1</v>
      </c>
      <c r="T31" s="857" t="s">
        <v>325</v>
      </c>
      <c r="U31" s="405">
        <v>42004</v>
      </c>
      <c r="V31" s="394" t="s">
        <v>324</v>
      </c>
      <c r="W31" s="405">
        <v>42011</v>
      </c>
      <c r="X31" s="384">
        <v>0</v>
      </c>
      <c r="Y31" s="381">
        <v>0</v>
      </c>
      <c r="Z31" s="381">
        <v>0</v>
      </c>
      <c r="AA31" s="381">
        <v>0</v>
      </c>
      <c r="AB31" s="398">
        <f>+X31+Y31+Z31+AA31</f>
        <v>0</v>
      </c>
    </row>
    <row r="32" spans="1:29" ht="57" customHeight="1" thickBot="1">
      <c r="A32" s="939"/>
      <c r="B32" s="228"/>
      <c r="C32" s="228"/>
      <c r="D32" s="228"/>
      <c r="E32" s="228"/>
      <c r="F32" s="228"/>
      <c r="G32" s="228"/>
      <c r="H32" s="228"/>
      <c r="I32" s="45"/>
      <c r="J32" s="45"/>
      <c r="K32" s="939"/>
      <c r="L32" s="843"/>
      <c r="M32" s="229" t="s">
        <v>326</v>
      </c>
      <c r="N32" s="65" t="s">
        <v>327</v>
      </c>
      <c r="O32" s="208" t="str">
        <f>+O37</f>
        <v>N/A</v>
      </c>
      <c r="P32" s="67">
        <v>0.5</v>
      </c>
      <c r="Q32" s="67" t="str">
        <f>+Q31</f>
        <v>N/A</v>
      </c>
      <c r="R32" s="67">
        <v>0.5</v>
      </c>
      <c r="S32" s="230">
        <v>0.1</v>
      </c>
      <c r="T32" s="859"/>
      <c r="U32" s="286" t="s">
        <v>84</v>
      </c>
      <c r="V32" s="505" t="str">
        <f>+[1]JURIDICA!J8</f>
        <v xml:space="preserve"> Resoluciones 7834 DE 19 DE MAYO DE 2014 PARA TUMACO S.A., 9709 DE 29 DE MAYO DE 2014 PARA LINEAS AEREAS SURAMERICANAS S.A. y 9710 DE 29 DE MAYO DE 2014 PARA COOPERATIVA DE TRANSPORTE VELOTAX</v>
      </c>
      <c r="W32" s="504" t="s">
        <v>86</v>
      </c>
      <c r="X32" s="384">
        <v>0</v>
      </c>
      <c r="Y32" s="381">
        <f>+S32*P32</f>
        <v>0.05</v>
      </c>
      <c r="Z32" s="381">
        <v>0</v>
      </c>
      <c r="AA32" s="381">
        <v>0</v>
      </c>
      <c r="AB32" s="398">
        <f t="shared" ref="AB32:AB38" si="2">+X32+Y32+Z32+AA32</f>
        <v>0.05</v>
      </c>
    </row>
    <row r="33" spans="1:34" ht="79.5" customHeight="1" thickBot="1">
      <c r="A33" s="939"/>
      <c r="B33" s="913" t="s">
        <v>30</v>
      </c>
      <c r="C33" s="914"/>
      <c r="D33" s="914"/>
      <c r="E33" s="914"/>
      <c r="F33" s="914"/>
      <c r="G33" s="914"/>
      <c r="H33" s="914"/>
      <c r="I33" s="914"/>
      <c r="J33" s="915"/>
      <c r="K33" s="939"/>
      <c r="L33" s="1060" t="s">
        <v>328</v>
      </c>
      <c r="M33" s="226" t="s">
        <v>329</v>
      </c>
      <c r="N33" s="52" t="s">
        <v>330</v>
      </c>
      <c r="O33" s="186">
        <v>0.17</v>
      </c>
      <c r="P33" s="187">
        <v>0.33</v>
      </c>
      <c r="Q33" s="187">
        <v>0.42</v>
      </c>
      <c r="R33" s="187">
        <v>0.08</v>
      </c>
      <c r="S33" s="232">
        <v>0.05</v>
      </c>
      <c r="T33" s="857" t="s">
        <v>331</v>
      </c>
      <c r="U33" s="506" t="s">
        <v>19</v>
      </c>
      <c r="V33" s="507" t="str">
        <f>+[1]JURIDICA!J9</f>
        <v>PRIMER TRIMESTRE: Se dictaron 124 medidas cautelares.
SEGUNDO TRIMESTRE: Se dictaron 297 medidas cautelares. La informacion reposa en el libro de autos de la oficina de cobro coactivo</v>
      </c>
      <c r="W33" s="504" t="s">
        <v>20</v>
      </c>
      <c r="X33" s="381">
        <f>+S33*O33</f>
        <v>8.5000000000000006E-3</v>
      </c>
      <c r="Y33" s="381">
        <f>+S33*P33</f>
        <v>1.6500000000000001E-2</v>
      </c>
      <c r="Z33" s="381">
        <v>0</v>
      </c>
      <c r="AA33" s="381">
        <v>0</v>
      </c>
      <c r="AB33" s="381">
        <f t="shared" si="2"/>
        <v>2.5000000000000001E-2</v>
      </c>
      <c r="AC33" s="179"/>
      <c r="AD33" s="179"/>
      <c r="AE33" s="179"/>
      <c r="AF33" s="179"/>
      <c r="AG33" s="179"/>
    </row>
    <row r="34" spans="1:34" ht="82.5" customHeight="1" thickBot="1">
      <c r="A34" s="939"/>
      <c r="B34" s="839" t="s">
        <v>31</v>
      </c>
      <c r="C34" s="913" t="s">
        <v>32</v>
      </c>
      <c r="D34" s="914"/>
      <c r="E34" s="914"/>
      <c r="F34" s="915"/>
      <c r="G34" s="913" t="s">
        <v>33</v>
      </c>
      <c r="H34" s="915"/>
      <c r="I34" s="853" t="s">
        <v>34</v>
      </c>
      <c r="J34" s="838"/>
      <c r="K34" s="939"/>
      <c r="L34" s="1056"/>
      <c r="M34" s="233" t="s">
        <v>332</v>
      </c>
      <c r="N34" s="55" t="s">
        <v>333</v>
      </c>
      <c r="O34" s="56">
        <v>0.2</v>
      </c>
      <c r="P34" s="57">
        <v>0.3</v>
      </c>
      <c r="Q34" s="57">
        <v>0.3</v>
      </c>
      <c r="R34" s="57">
        <v>0.2</v>
      </c>
      <c r="S34" s="58">
        <v>0.05</v>
      </c>
      <c r="T34" s="858"/>
      <c r="U34" s="506" t="s">
        <v>19</v>
      </c>
      <c r="V34" s="507" t="str">
        <f>+[1]JURIDICA!J10</f>
        <v xml:space="preserve">A 30 de Junio de 2014  se han realizado 7 fichas teniendo en cuenta que no se ha hecho comité de sostenimiento contable en el segundo trimestre informacion suministrada por el Dr. David Murcia </v>
      </c>
      <c r="W34" s="504" t="s">
        <v>20</v>
      </c>
      <c r="X34" s="381">
        <v>0</v>
      </c>
      <c r="Y34" s="487">
        <v>1.4000000000000002E-3</v>
      </c>
      <c r="Z34" s="381">
        <v>0</v>
      </c>
      <c r="AA34" s="381">
        <v>0</v>
      </c>
      <c r="AB34" s="487">
        <f t="shared" si="2"/>
        <v>1.4000000000000002E-3</v>
      </c>
      <c r="AC34" s="179"/>
      <c r="AD34" s="179"/>
      <c r="AE34" s="179"/>
      <c r="AF34" s="179"/>
      <c r="AG34" s="179"/>
      <c r="AH34" s="179"/>
    </row>
    <row r="35" spans="1:34" ht="63" customHeight="1" thickBot="1">
      <c r="A35" s="939"/>
      <c r="B35" s="841"/>
      <c r="C35" s="48">
        <v>41729</v>
      </c>
      <c r="D35" s="49">
        <v>41820</v>
      </c>
      <c r="E35" s="49">
        <v>41912</v>
      </c>
      <c r="F35" s="50">
        <v>42004</v>
      </c>
      <c r="G35" s="44" t="s">
        <v>41</v>
      </c>
      <c r="H35" s="51" t="s">
        <v>42</v>
      </c>
      <c r="I35" s="854"/>
      <c r="J35" s="840"/>
      <c r="K35" s="939"/>
      <c r="L35" s="1057"/>
      <c r="M35" s="233" t="s">
        <v>334</v>
      </c>
      <c r="N35" s="55" t="s">
        <v>335</v>
      </c>
      <c r="O35" s="56">
        <v>0.25</v>
      </c>
      <c r="P35" s="57">
        <v>0.25</v>
      </c>
      <c r="Q35" s="57">
        <v>0.25</v>
      </c>
      <c r="R35" s="57">
        <v>0.25</v>
      </c>
      <c r="S35" s="58">
        <v>0.05</v>
      </c>
      <c r="T35" s="858"/>
      <c r="U35" s="506" t="s">
        <v>19</v>
      </c>
      <c r="V35" s="507" t="str">
        <f>+[1]JURIDICA!J11</f>
        <v>Teniendo en cuenta el inventario consolidado, se encontraron 1076 resoluciones de fallo. La informacion en hoja excel reposa en la base de datos de la jefe de la Oficina Asesora Juridica.</v>
      </c>
      <c r="W35" s="504" t="s">
        <v>20</v>
      </c>
      <c r="X35" s="381">
        <v>0</v>
      </c>
      <c r="Y35" s="487">
        <v>4.4833333333333331E-3</v>
      </c>
      <c r="Z35" s="381">
        <v>0</v>
      </c>
      <c r="AA35" s="381">
        <v>0</v>
      </c>
      <c r="AB35" s="235">
        <f t="shared" si="2"/>
        <v>4.4833333333333331E-3</v>
      </c>
      <c r="AC35" s="179"/>
      <c r="AD35" s="179"/>
      <c r="AE35" s="179"/>
      <c r="AF35" s="179"/>
      <c r="AG35" s="179"/>
      <c r="AH35" s="236"/>
    </row>
    <row r="36" spans="1:34" ht="81" customHeight="1" thickBot="1">
      <c r="A36" s="939"/>
      <c r="B36" s="237"/>
      <c r="C36" s="43"/>
      <c r="D36" s="43"/>
      <c r="E36" s="43"/>
      <c r="F36" s="43"/>
      <c r="G36" s="44"/>
      <c r="H36" s="44"/>
      <c r="I36" s="127"/>
      <c r="J36" s="127"/>
      <c r="K36" s="939"/>
      <c r="L36" s="1058"/>
      <c r="M36" s="229" t="s">
        <v>336</v>
      </c>
      <c r="N36" s="65" t="s">
        <v>337</v>
      </c>
      <c r="O36" s="208">
        <v>0.25</v>
      </c>
      <c r="P36" s="67">
        <v>0.25</v>
      </c>
      <c r="Q36" s="67">
        <v>0.25</v>
      </c>
      <c r="R36" s="67">
        <v>0.25</v>
      </c>
      <c r="S36" s="72">
        <v>0.05</v>
      </c>
      <c r="T36" s="859"/>
      <c r="U36" s="506" t="s">
        <v>19</v>
      </c>
      <c r="V36" s="507" t="str">
        <f>+[1]JURIDICA!J12</f>
        <v>PRIMER SEMESTRE: 500 expedientes adecuados.
SEGUNDO TRIMESTRE: 16 expedientes adecuados. El archivo fisico ubicado en el área de Cobro Coactivo.</v>
      </c>
      <c r="W36" s="504" t="s">
        <v>20</v>
      </c>
      <c r="X36" s="398">
        <f>+S36*O36</f>
        <v>1.2500000000000001E-2</v>
      </c>
      <c r="Y36" s="487">
        <v>3.2000000000000003E-4</v>
      </c>
      <c r="Z36" s="381">
        <v>0</v>
      </c>
      <c r="AA36" s="381">
        <v>0</v>
      </c>
      <c r="AB36" s="223">
        <f t="shared" si="2"/>
        <v>1.2820000000000002E-2</v>
      </c>
      <c r="AC36" s="179"/>
      <c r="AD36" s="179"/>
      <c r="AE36" s="179"/>
      <c r="AF36" s="179"/>
      <c r="AG36" s="179"/>
      <c r="AH36" s="179"/>
    </row>
    <row r="37" spans="1:34" ht="49.5" customHeight="1" thickBot="1">
      <c r="A37" s="939"/>
      <c r="B37" s="61"/>
      <c r="C37" s="62"/>
      <c r="D37" s="62"/>
      <c r="E37" s="62"/>
      <c r="F37" s="62"/>
      <c r="G37" s="63"/>
      <c r="H37" s="63"/>
      <c r="I37" s="64"/>
      <c r="J37" s="64"/>
      <c r="K37" s="939"/>
      <c r="L37" s="1060" t="s">
        <v>338</v>
      </c>
      <c r="M37" s="226" t="s">
        <v>339</v>
      </c>
      <c r="N37" s="286" t="s">
        <v>340</v>
      </c>
      <c r="O37" s="381" t="s">
        <v>25</v>
      </c>
      <c r="P37" s="381" t="s">
        <v>25</v>
      </c>
      <c r="Q37" s="381" t="s">
        <v>25</v>
      </c>
      <c r="R37" s="381">
        <v>1</v>
      </c>
      <c r="S37" s="381">
        <v>0.04</v>
      </c>
      <c r="T37" s="857" t="s">
        <v>341</v>
      </c>
      <c r="U37" s="405">
        <v>42004</v>
      </c>
      <c r="V37" s="286" t="s">
        <v>340</v>
      </c>
      <c r="W37" s="405">
        <v>42011</v>
      </c>
      <c r="X37" s="381">
        <v>0</v>
      </c>
      <c r="Y37" s="381">
        <v>0</v>
      </c>
      <c r="Z37" s="381">
        <v>0</v>
      </c>
      <c r="AA37" s="381">
        <v>0</v>
      </c>
      <c r="AB37" s="223">
        <f t="shared" si="2"/>
        <v>0</v>
      </c>
    </row>
    <row r="38" spans="1:34" ht="86.25" customHeight="1" thickBot="1">
      <c r="A38" s="939"/>
      <c r="B38" s="61"/>
      <c r="C38" s="62"/>
      <c r="D38" s="62"/>
      <c r="E38" s="62"/>
      <c r="F38" s="62"/>
      <c r="G38" s="63"/>
      <c r="H38" s="63"/>
      <c r="I38" s="64"/>
      <c r="J38" s="64"/>
      <c r="K38" s="939"/>
      <c r="L38" s="1056"/>
      <c r="M38" s="233" t="s">
        <v>342</v>
      </c>
      <c r="N38" s="286" t="s">
        <v>343</v>
      </c>
      <c r="O38" s="381">
        <v>0.25</v>
      </c>
      <c r="P38" s="381">
        <v>0.25</v>
      </c>
      <c r="Q38" s="381">
        <v>0.25</v>
      </c>
      <c r="R38" s="381">
        <v>0.25</v>
      </c>
      <c r="S38" s="381">
        <v>0.04</v>
      </c>
      <c r="T38" s="858"/>
      <c r="U38" s="286" t="s">
        <v>19</v>
      </c>
      <c r="V38" s="406" t="str">
        <f>+[1]JURIDICA!J14</f>
        <v>PRIMER TRIMESTRE: Se respondieron 116 Acciones de Tutela.
SEGUNDO TRIMESTRE: Se respondieron  59 acciones de tutela. La informacion reposa en la base de datos de la secretaria de la Oficina Asesora Juridica</v>
      </c>
      <c r="W38" s="504" t="s">
        <v>20</v>
      </c>
      <c r="X38" s="381">
        <f>+S38*O38</f>
        <v>0.01</v>
      </c>
      <c r="Y38" s="381">
        <f>+S38*P38</f>
        <v>0.01</v>
      </c>
      <c r="Z38" s="381">
        <v>0</v>
      </c>
      <c r="AA38" s="381">
        <v>0</v>
      </c>
      <c r="AB38" s="223">
        <f t="shared" si="2"/>
        <v>0.02</v>
      </c>
      <c r="AC38" s="179"/>
      <c r="AD38" s="179"/>
      <c r="AE38" s="179"/>
      <c r="AF38" s="179"/>
      <c r="AG38" s="179"/>
      <c r="AH38" s="179"/>
    </row>
    <row r="39" spans="1:34" ht="82.5" customHeight="1" thickBot="1">
      <c r="A39" s="939"/>
      <c r="B39" s="45"/>
      <c r="C39" s="45"/>
      <c r="D39" s="45"/>
      <c r="E39" s="45"/>
      <c r="F39" s="45"/>
      <c r="G39" s="45"/>
      <c r="H39" s="45"/>
      <c r="I39" s="45"/>
      <c r="J39" s="45"/>
      <c r="K39" s="939"/>
      <c r="L39" s="1057"/>
      <c r="M39" s="233" t="s">
        <v>344</v>
      </c>
      <c r="N39" s="286" t="s">
        <v>345</v>
      </c>
      <c r="O39" s="381">
        <v>0.26</v>
      </c>
      <c r="P39" s="381">
        <v>0.26</v>
      </c>
      <c r="Q39" s="381">
        <v>0.26</v>
      </c>
      <c r="R39" s="381">
        <v>0.23</v>
      </c>
      <c r="S39" s="381">
        <v>0.04</v>
      </c>
      <c r="T39" s="858"/>
      <c r="U39" s="286" t="s">
        <v>19</v>
      </c>
      <c r="V39" s="406" t="str">
        <f>+[1]JURIDICA!J15</f>
        <v>PRIMER TRIMESTRE: Se respondieron 7 Derechos de Petición.
SEGUNDO TRIMESTRE: Se respondieron 5 Derechos de Petición. La informacion reposa en la base de datos de la secretaria de la Oficina Asesora Juridica.</v>
      </c>
      <c r="W39" s="504" t="s">
        <v>20</v>
      </c>
      <c r="X39" s="487">
        <v>8.0000000000000004E-4</v>
      </c>
      <c r="Y39" s="487">
        <v>8.0000000000000004E-4</v>
      </c>
      <c r="Z39" s="381">
        <v>0</v>
      </c>
      <c r="AA39" s="381">
        <v>0</v>
      </c>
      <c r="AB39" s="234">
        <f t="shared" ref="AB39:AB44" si="3">+X39+Y39+Z39+AA39</f>
        <v>1.6000000000000001E-3</v>
      </c>
      <c r="AC39" s="239"/>
      <c r="AD39" s="239"/>
      <c r="AE39" s="239"/>
      <c r="AF39" s="239"/>
      <c r="AG39" s="239"/>
    </row>
    <row r="40" spans="1:34" ht="75" customHeight="1" thickBot="1">
      <c r="A40" s="939"/>
      <c r="B40" s="228"/>
      <c r="C40" s="228"/>
      <c r="D40" s="228"/>
      <c r="E40" s="228"/>
      <c r="F40" s="228"/>
      <c r="G40" s="228"/>
      <c r="H40" s="228"/>
      <c r="I40" s="228"/>
      <c r="J40" s="228"/>
      <c r="K40" s="939"/>
      <c r="L40" s="1108"/>
      <c r="M40" s="233" t="s">
        <v>346</v>
      </c>
      <c r="N40" s="286" t="s">
        <v>343</v>
      </c>
      <c r="O40" s="381">
        <v>0.23</v>
      </c>
      <c r="P40" s="381">
        <v>0.26</v>
      </c>
      <c r="Q40" s="381">
        <v>0.26</v>
      </c>
      <c r="R40" s="381">
        <v>0.26</v>
      </c>
      <c r="S40" s="381">
        <v>0.04</v>
      </c>
      <c r="T40" s="858"/>
      <c r="U40" s="344" t="s">
        <v>19</v>
      </c>
      <c r="V40" s="352" t="str">
        <f>+[1]JURIDICA!J16</f>
        <v>PRIMER TRIMESTRE. Se dio respuesta a 5 conceptos solicitados.
SEGUNDO TRIMESTRE: Se dio respuesta a 6 conceptos solicitados. Los radicados se encuentran en la  carpeta de la secretaria de la Oficina Asesora Juridica.</v>
      </c>
      <c r="W40" s="402" t="s">
        <v>20</v>
      </c>
      <c r="X40" s="404">
        <f>+S40*O40/2</f>
        <v>4.5999999999999999E-3</v>
      </c>
      <c r="Y40" s="404">
        <f>+S40*P40/2</f>
        <v>5.2000000000000006E-3</v>
      </c>
      <c r="Z40" s="381">
        <v>0</v>
      </c>
      <c r="AA40" s="381">
        <v>0</v>
      </c>
      <c r="AB40" s="238">
        <f t="shared" si="3"/>
        <v>9.7999999999999997E-3</v>
      </c>
      <c r="AC40" s="179"/>
      <c r="AD40" s="179"/>
      <c r="AE40" s="179"/>
      <c r="AF40" s="179"/>
      <c r="AG40" s="239"/>
    </row>
    <row r="41" spans="1:34" ht="84.75" customHeight="1" thickBot="1">
      <c r="A41" s="939"/>
      <c r="B41" s="45"/>
      <c r="C41" s="45"/>
      <c r="D41" s="45"/>
      <c r="E41" s="45"/>
      <c r="F41" s="45"/>
      <c r="G41" s="45"/>
      <c r="H41" s="45"/>
      <c r="I41" s="45"/>
      <c r="J41" s="45"/>
      <c r="K41" s="939"/>
      <c r="L41" s="1058"/>
      <c r="M41" s="229" t="s">
        <v>347</v>
      </c>
      <c r="N41" s="508" t="s">
        <v>348</v>
      </c>
      <c r="O41" s="381">
        <v>0.25</v>
      </c>
      <c r="P41" s="381">
        <v>0.25</v>
      </c>
      <c r="Q41" s="381">
        <v>0.25</v>
      </c>
      <c r="R41" s="381">
        <v>0.25</v>
      </c>
      <c r="S41" s="381">
        <v>0.04</v>
      </c>
      <c r="T41" s="859"/>
      <c r="U41" s="59" t="s">
        <v>19</v>
      </c>
      <c r="V41" s="129" t="str">
        <f>+[1]JURIDICA!J17</f>
        <v>AL SEGUNDO TRIMESTRE: Se generaron 175 Resoluciones de recursos de apelación en término legal informacion que reposa en la base de datos de la secretaria de la Oficina Asesora Juridica.</v>
      </c>
      <c r="W41" s="231" t="s">
        <v>20</v>
      </c>
      <c r="X41" s="225">
        <f>+S41*O41</f>
        <v>0.01</v>
      </c>
      <c r="Y41" s="225">
        <f>+S41*P41</f>
        <v>0.01</v>
      </c>
      <c r="Z41" s="381">
        <v>0</v>
      </c>
      <c r="AA41" s="381">
        <v>0</v>
      </c>
      <c r="AB41" s="225">
        <f t="shared" si="3"/>
        <v>0.02</v>
      </c>
      <c r="AC41" s="179"/>
      <c r="AD41" s="179"/>
      <c r="AE41" s="179"/>
      <c r="AF41" s="179"/>
      <c r="AG41" s="179"/>
    </row>
    <row r="42" spans="1:34" ht="57.75" customHeight="1" thickBot="1">
      <c r="A42" s="939"/>
      <c r="B42" s="45"/>
      <c r="C42" s="45"/>
      <c r="D42" s="45"/>
      <c r="E42" s="45"/>
      <c r="F42" s="45"/>
      <c r="G42" s="45"/>
      <c r="H42" s="45"/>
      <c r="I42" s="45"/>
      <c r="J42" s="45"/>
      <c r="K42" s="939"/>
      <c r="L42" s="842" t="s">
        <v>349</v>
      </c>
      <c r="M42" s="226" t="s">
        <v>350</v>
      </c>
      <c r="N42" s="52" t="s">
        <v>172</v>
      </c>
      <c r="O42" s="186" t="s">
        <v>25</v>
      </c>
      <c r="P42" s="187">
        <v>0.5</v>
      </c>
      <c r="Q42" s="187" t="s">
        <v>25</v>
      </c>
      <c r="R42" s="187">
        <v>0.5</v>
      </c>
      <c r="S42" s="232">
        <v>0.1</v>
      </c>
      <c r="T42" s="1059" t="s">
        <v>341</v>
      </c>
      <c r="U42" s="59" t="s">
        <v>84</v>
      </c>
      <c r="V42" s="129" t="str">
        <f>+[1]JURIDICA!J18</f>
        <v>Esta información se actualiza mensualmente y de la cual se encarga el profesional especializado en encargo JOHN RIASCOS</v>
      </c>
      <c r="W42" s="240" t="s">
        <v>86</v>
      </c>
      <c r="X42" s="225">
        <v>0</v>
      </c>
      <c r="Y42" s="225">
        <f>+S42*P42</f>
        <v>0.05</v>
      </c>
      <c r="Z42" s="381">
        <v>0</v>
      </c>
      <c r="AA42" s="381">
        <v>0</v>
      </c>
      <c r="AB42" s="225">
        <f t="shared" si="3"/>
        <v>0.05</v>
      </c>
    </row>
    <row r="43" spans="1:34" ht="60.75" customHeight="1" thickBot="1">
      <c r="A43" s="939"/>
      <c r="B43" s="47"/>
      <c r="C43" s="47"/>
      <c r="D43" s="47"/>
      <c r="E43" s="47"/>
      <c r="F43" s="47"/>
      <c r="G43" s="47"/>
      <c r="H43" s="47"/>
      <c r="I43" s="47"/>
      <c r="J43" s="47"/>
      <c r="K43" s="939"/>
      <c r="L43" s="939"/>
      <c r="M43" s="229" t="s">
        <v>351</v>
      </c>
      <c r="N43" s="65" t="s">
        <v>172</v>
      </c>
      <c r="O43" s="66">
        <v>0.25</v>
      </c>
      <c r="P43" s="67">
        <v>0.25</v>
      </c>
      <c r="Q43" s="67">
        <v>0.25</v>
      </c>
      <c r="R43" s="67">
        <v>0.25</v>
      </c>
      <c r="S43" s="68">
        <v>0.1</v>
      </c>
      <c r="T43" s="1109"/>
      <c r="U43" s="71" t="s">
        <v>19</v>
      </c>
      <c r="V43" s="241" t="str">
        <f>+[1]JURIDICA!J19</f>
        <v>PRIMER TRIMESTRE: Se realizaron 3 Comites de  Concilisacion.
SEGUNDO TRIMESTRE: Se realizaron 5 Comités de Conciliación.
La informacion suministrada por el Coordinador del Grupo de Cobro Persuasivo y Jurisdiccion Coactiva, reposa en un cuadro excel de su base de datos.</v>
      </c>
      <c r="W43" s="242" t="s">
        <v>20</v>
      </c>
      <c r="X43" s="243">
        <f>+S43*O43</f>
        <v>2.5000000000000001E-2</v>
      </c>
      <c r="Y43" s="238">
        <f>+S43*P43</f>
        <v>2.5000000000000001E-2</v>
      </c>
      <c r="Z43" s="381">
        <v>0</v>
      </c>
      <c r="AA43" s="381">
        <v>0</v>
      </c>
      <c r="AB43" s="225">
        <f t="shared" si="3"/>
        <v>0.05</v>
      </c>
    </row>
    <row r="44" spans="1:34" ht="21" customHeight="1" thickBot="1">
      <c r="A44" s="150"/>
      <c r="B44" s="914" t="s">
        <v>37</v>
      </c>
      <c r="C44" s="914"/>
      <c r="D44" s="914"/>
      <c r="E44" s="915"/>
      <c r="F44" s="929" t="s">
        <v>310</v>
      </c>
      <c r="G44" s="930"/>
      <c r="H44" s="930"/>
      <c r="I44" s="930"/>
      <c r="J44" s="930"/>
      <c r="K44" s="843"/>
      <c r="L44" s="843"/>
      <c r="M44" s="1110" t="s">
        <v>352</v>
      </c>
      <c r="N44" s="1078"/>
      <c r="O44" s="1078"/>
      <c r="P44" s="1078"/>
      <c r="Q44" s="1078"/>
      <c r="R44" s="1111"/>
      <c r="S44" s="74">
        <f>SUM(S28:S43)</f>
        <v>1.0000000000000002</v>
      </c>
      <c r="T44" s="244"/>
      <c r="U44" s="75"/>
      <c r="V44" s="75"/>
      <c r="W44" s="245"/>
      <c r="X44" s="246">
        <f>SUM(X28:X43)</f>
        <v>9.6400000000000013E-2</v>
      </c>
      <c r="Y44" s="246">
        <f>SUM(Y28:Y43)</f>
        <v>0.19870333333333332</v>
      </c>
      <c r="Z44" s="247"/>
      <c r="AA44" s="247"/>
      <c r="AB44" s="225">
        <f t="shared" si="3"/>
        <v>0.29510333333333333</v>
      </c>
    </row>
    <row r="45" spans="1:34" ht="12" thickBot="1">
      <c r="A45" s="5"/>
      <c r="K45" s="248"/>
    </row>
    <row r="46" spans="1:34" ht="12" thickBot="1">
      <c r="A46" s="842" t="s">
        <v>254</v>
      </c>
      <c r="B46" s="838" t="s">
        <v>4</v>
      </c>
      <c r="C46" s="838"/>
      <c r="D46" s="838"/>
      <c r="E46" s="838"/>
      <c r="F46" s="838"/>
      <c r="G46" s="838"/>
      <c r="H46" s="838"/>
      <c r="I46" s="838"/>
      <c r="J46" s="838"/>
      <c r="K46" s="842" t="s">
        <v>5</v>
      </c>
      <c r="L46" s="842" t="s">
        <v>6</v>
      </c>
      <c r="M46" s="844" t="s">
        <v>7</v>
      </c>
      <c r="N46" s="844" t="s">
        <v>8</v>
      </c>
      <c r="O46" s="846" t="s">
        <v>40</v>
      </c>
      <c r="P46" s="847"/>
      <c r="Q46" s="847"/>
      <c r="R46" s="848"/>
      <c r="S46" s="825" t="s">
        <v>9</v>
      </c>
      <c r="T46" s="825" t="s">
        <v>10</v>
      </c>
      <c r="U46" s="825" t="s">
        <v>11</v>
      </c>
      <c r="V46" s="825" t="s">
        <v>12</v>
      </c>
      <c r="W46" s="825" t="s">
        <v>13</v>
      </c>
      <c r="X46" s="1102" t="s">
        <v>217</v>
      </c>
      <c r="Y46" s="1102"/>
      <c r="Z46" s="1102"/>
      <c r="AA46" s="1102"/>
      <c r="AB46" s="1102"/>
    </row>
    <row r="47" spans="1:34" ht="12" thickBot="1">
      <c r="A47" s="939"/>
      <c r="B47" s="840"/>
      <c r="C47" s="840"/>
      <c r="D47" s="840"/>
      <c r="E47" s="840"/>
      <c r="F47" s="840"/>
      <c r="G47" s="840"/>
      <c r="H47" s="840"/>
      <c r="I47" s="840"/>
      <c r="J47" s="840"/>
      <c r="K47" s="843"/>
      <c r="L47" s="843"/>
      <c r="M47" s="845"/>
      <c r="N47" s="845"/>
      <c r="O47" s="249">
        <v>41729</v>
      </c>
      <c r="P47" s="250">
        <v>41820</v>
      </c>
      <c r="Q47" s="250">
        <v>41912</v>
      </c>
      <c r="R47" s="251">
        <v>42004</v>
      </c>
      <c r="S47" s="826"/>
      <c r="T47" s="826"/>
      <c r="U47" s="826"/>
      <c r="V47" s="826"/>
      <c r="W47" s="826"/>
      <c r="X47" s="1102"/>
      <c r="Y47" s="1102"/>
      <c r="Z47" s="1102"/>
      <c r="AA47" s="1102"/>
      <c r="AB47" s="1102"/>
    </row>
    <row r="48" spans="1:34" ht="12" thickBot="1">
      <c r="A48" s="939"/>
      <c r="B48" s="149"/>
      <c r="C48" s="149"/>
      <c r="D48" s="149"/>
      <c r="E48" s="149"/>
      <c r="F48" s="149"/>
      <c r="G48" s="149"/>
      <c r="H48" s="149"/>
      <c r="I48" s="149"/>
      <c r="J48" s="149"/>
      <c r="K48" s="121"/>
      <c r="L48" s="149"/>
      <c r="M48" s="907" t="s">
        <v>353</v>
      </c>
      <c r="N48" s="907" t="s">
        <v>354</v>
      </c>
      <c r="O48" s="906" t="s">
        <v>25</v>
      </c>
      <c r="P48" s="906">
        <v>1</v>
      </c>
      <c r="Q48" s="906" t="s">
        <v>25</v>
      </c>
      <c r="R48" s="906" t="s">
        <v>25</v>
      </c>
      <c r="S48" s="906">
        <v>0.2</v>
      </c>
      <c r="T48" s="183"/>
      <c r="U48" s="183"/>
      <c r="V48" s="1115" t="s">
        <v>355</v>
      </c>
      <c r="W48" s="183"/>
      <c r="X48" s="183" t="s">
        <v>21</v>
      </c>
      <c r="Y48" s="183" t="s">
        <v>22</v>
      </c>
      <c r="Z48" s="183" t="s">
        <v>23</v>
      </c>
      <c r="AA48" s="183" t="s">
        <v>24</v>
      </c>
      <c r="AB48" s="183" t="s">
        <v>14</v>
      </c>
    </row>
    <row r="49" spans="1:28" ht="12" thickBot="1">
      <c r="A49" s="939"/>
      <c r="B49" s="184"/>
      <c r="C49" s="184"/>
      <c r="D49" s="184"/>
      <c r="E49" s="184"/>
      <c r="F49" s="184"/>
      <c r="G49" s="184"/>
      <c r="H49" s="184"/>
      <c r="I49" s="184"/>
      <c r="J49" s="184"/>
      <c r="K49" s="842" t="s">
        <v>356</v>
      </c>
      <c r="L49" s="1071" t="s">
        <v>357</v>
      </c>
      <c r="M49" s="907"/>
      <c r="N49" s="907"/>
      <c r="O49" s="906"/>
      <c r="P49" s="906"/>
      <c r="Q49" s="906"/>
      <c r="R49" s="906"/>
      <c r="S49" s="906"/>
      <c r="T49" s="907" t="s">
        <v>358</v>
      </c>
      <c r="U49" s="935">
        <v>41820</v>
      </c>
      <c r="V49" s="1115"/>
      <c r="W49" s="935">
        <v>41827</v>
      </c>
      <c r="X49" s="903" t="str">
        <f>+O48</f>
        <v>N/A</v>
      </c>
      <c r="Y49" s="903">
        <f>+S48*P48</f>
        <v>0.2</v>
      </c>
      <c r="Z49" s="1077">
        <f>+Z51</f>
        <v>0</v>
      </c>
      <c r="AA49" s="1077">
        <f>+Z51</f>
        <v>0</v>
      </c>
      <c r="AB49" s="1077">
        <f>+Y49</f>
        <v>0.2</v>
      </c>
    </row>
    <row r="50" spans="1:28" ht="12" thickBot="1">
      <c r="A50" s="939"/>
      <c r="B50" s="873" t="s">
        <v>15</v>
      </c>
      <c r="C50" s="871"/>
      <c r="D50" s="872"/>
      <c r="E50" s="873" t="s">
        <v>16</v>
      </c>
      <c r="F50" s="872"/>
      <c r="G50" s="252" t="s">
        <v>17</v>
      </c>
      <c r="H50" s="253"/>
      <c r="I50" s="913" t="s">
        <v>18</v>
      </c>
      <c r="J50" s="915"/>
      <c r="K50" s="1113"/>
      <c r="L50" s="1069"/>
      <c r="M50" s="907"/>
      <c r="N50" s="907"/>
      <c r="O50" s="906"/>
      <c r="P50" s="906"/>
      <c r="Q50" s="906"/>
      <c r="R50" s="906"/>
      <c r="S50" s="906"/>
      <c r="T50" s="907"/>
      <c r="U50" s="935"/>
      <c r="V50" s="1115"/>
      <c r="W50" s="935"/>
      <c r="X50" s="903"/>
      <c r="Y50" s="903"/>
      <c r="Z50" s="1046"/>
      <c r="AA50" s="1046"/>
      <c r="AB50" s="1046"/>
    </row>
    <row r="51" spans="1:28" ht="60.75" customHeight="1" thickBot="1">
      <c r="A51" s="939"/>
      <c r="B51" s="871" t="s">
        <v>359</v>
      </c>
      <c r="C51" s="871"/>
      <c r="D51" s="872"/>
      <c r="E51" s="913" t="s">
        <v>360</v>
      </c>
      <c r="F51" s="915"/>
      <c r="G51" s="1054">
        <v>1</v>
      </c>
      <c r="H51" s="872"/>
      <c r="I51" s="873"/>
      <c r="J51" s="871"/>
      <c r="K51" s="1113"/>
      <c r="L51" s="254" t="s">
        <v>361</v>
      </c>
      <c r="M51" s="132" t="s">
        <v>362</v>
      </c>
      <c r="N51" s="132" t="s">
        <v>354</v>
      </c>
      <c r="O51" s="255" t="s">
        <v>25</v>
      </c>
      <c r="P51" s="255">
        <v>0.5</v>
      </c>
      <c r="Q51" s="255" t="s">
        <v>25</v>
      </c>
      <c r="R51" s="255">
        <v>0.5</v>
      </c>
      <c r="S51" s="255">
        <v>0.15</v>
      </c>
      <c r="T51" s="907" t="s">
        <v>363</v>
      </c>
      <c r="U51" s="256" t="s">
        <v>84</v>
      </c>
      <c r="V51" s="257" t="str">
        <f>+'[1]GOBIERO EN LINEA'!W6</f>
        <v>SEGUNDO TRIMESTRE: El contratista David Salamanca presento mediante correo electrónico Informe de fecha 03/07/2014.</v>
      </c>
      <c r="W51" s="258" t="s">
        <v>86</v>
      </c>
      <c r="X51" s="70">
        <v>0</v>
      </c>
      <c r="Y51" s="60">
        <f>+S51*P51</f>
        <v>7.4999999999999997E-2</v>
      </c>
      <c r="Z51" s="70">
        <f>+X51</f>
        <v>0</v>
      </c>
      <c r="AA51" s="70">
        <v>0</v>
      </c>
      <c r="AB51" s="54">
        <f>+AA51+Y51</f>
        <v>7.4999999999999997E-2</v>
      </c>
    </row>
    <row r="52" spans="1:28" ht="12" thickBot="1">
      <c r="A52" s="939"/>
      <c r="B52" s="184"/>
      <c r="C52" s="184"/>
      <c r="D52" s="184"/>
      <c r="E52" s="184"/>
      <c r="F52" s="184"/>
      <c r="G52" s="184"/>
      <c r="H52" s="184"/>
      <c r="I52" s="184"/>
      <c r="J52" s="184"/>
      <c r="K52" s="1113"/>
      <c r="L52" s="1071" t="s">
        <v>364</v>
      </c>
      <c r="M52" s="907" t="s">
        <v>365</v>
      </c>
      <c r="N52" s="907" t="s">
        <v>354</v>
      </c>
      <c r="O52" s="907" t="s">
        <v>25</v>
      </c>
      <c r="P52" s="906">
        <v>0.5</v>
      </c>
      <c r="Q52" s="907" t="s">
        <v>25</v>
      </c>
      <c r="R52" s="906">
        <v>0.5</v>
      </c>
      <c r="S52" s="906">
        <v>0.15</v>
      </c>
      <c r="T52" s="907"/>
      <c r="U52" s="935" t="s">
        <v>84</v>
      </c>
      <c r="V52" s="1115" t="s">
        <v>366</v>
      </c>
      <c r="W52" s="907" t="s">
        <v>86</v>
      </c>
      <c r="X52" s="1077">
        <v>0</v>
      </c>
      <c r="Y52" s="1062">
        <f>+S52*P52</f>
        <v>7.4999999999999997E-2</v>
      </c>
      <c r="Z52" s="1077">
        <f>+Z51</f>
        <v>0</v>
      </c>
      <c r="AA52" s="903">
        <v>0</v>
      </c>
      <c r="AB52" s="1045">
        <f>+AA52+Y52</f>
        <v>7.4999999999999997E-2</v>
      </c>
    </row>
    <row r="53" spans="1:28" ht="39.75" customHeight="1" thickBot="1">
      <c r="A53" s="939"/>
      <c r="B53" s="1116" t="s">
        <v>30</v>
      </c>
      <c r="C53" s="1117"/>
      <c r="D53" s="1117"/>
      <c r="E53" s="1117"/>
      <c r="F53" s="1117"/>
      <c r="G53" s="1117"/>
      <c r="H53" s="1117"/>
      <c r="I53" s="1117"/>
      <c r="J53" s="1118"/>
      <c r="K53" s="1113"/>
      <c r="L53" s="1069"/>
      <c r="M53" s="907"/>
      <c r="N53" s="907"/>
      <c r="O53" s="907"/>
      <c r="P53" s="906"/>
      <c r="Q53" s="907"/>
      <c r="R53" s="906"/>
      <c r="S53" s="906"/>
      <c r="T53" s="907"/>
      <c r="U53" s="935"/>
      <c r="V53" s="1115"/>
      <c r="W53" s="907"/>
      <c r="X53" s="1077"/>
      <c r="Y53" s="1062"/>
      <c r="Z53" s="1046"/>
      <c r="AA53" s="903"/>
      <c r="AB53" s="1046"/>
    </row>
    <row r="54" spans="1:28" ht="23.25" thickBot="1">
      <c r="A54" s="939"/>
      <c r="B54" s="839" t="s">
        <v>31</v>
      </c>
      <c r="C54" s="913" t="s">
        <v>32</v>
      </c>
      <c r="D54" s="914"/>
      <c r="E54" s="914"/>
      <c r="F54" s="915"/>
      <c r="G54" s="913" t="s">
        <v>33</v>
      </c>
      <c r="H54" s="915"/>
      <c r="I54" s="853" t="s">
        <v>34</v>
      </c>
      <c r="J54" s="1119"/>
      <c r="K54" s="1113"/>
      <c r="L54" s="254" t="s">
        <v>367</v>
      </c>
      <c r="M54" s="907" t="s">
        <v>368</v>
      </c>
      <c r="N54" s="907" t="s">
        <v>354</v>
      </c>
      <c r="O54" s="907" t="s">
        <v>25</v>
      </c>
      <c r="P54" s="906" t="s">
        <v>25</v>
      </c>
      <c r="Q54" s="906">
        <v>1</v>
      </c>
      <c r="R54" s="907" t="s">
        <v>25</v>
      </c>
      <c r="S54" s="906">
        <v>0.2</v>
      </c>
      <c r="T54" s="907" t="s">
        <v>358</v>
      </c>
      <c r="U54" s="935">
        <v>41912</v>
      </c>
      <c r="V54" s="907" t="s">
        <v>25</v>
      </c>
      <c r="W54" s="935">
        <v>41827</v>
      </c>
      <c r="X54" s="1077">
        <f t="shared" ref="X54:X56" si="4">+X52</f>
        <v>0</v>
      </c>
      <c r="Y54" s="1077">
        <f>+Z52</f>
        <v>0</v>
      </c>
      <c r="Z54" s="1077">
        <v>0</v>
      </c>
      <c r="AA54" s="1077">
        <f>+Y54</f>
        <v>0</v>
      </c>
      <c r="AB54" s="1077">
        <f>+Z54</f>
        <v>0</v>
      </c>
    </row>
    <row r="55" spans="1:28" ht="24" customHeight="1" thickBot="1">
      <c r="A55" s="939"/>
      <c r="B55" s="841"/>
      <c r="C55" s="48">
        <v>41729</v>
      </c>
      <c r="D55" s="49">
        <v>41820</v>
      </c>
      <c r="E55" s="49">
        <v>41912</v>
      </c>
      <c r="F55" s="50">
        <v>42004</v>
      </c>
      <c r="G55" s="44" t="s">
        <v>41</v>
      </c>
      <c r="H55" s="51" t="s">
        <v>42</v>
      </c>
      <c r="I55" s="1120"/>
      <c r="J55" s="1121"/>
      <c r="K55" s="1113"/>
      <c r="L55" s="259"/>
      <c r="M55" s="907"/>
      <c r="N55" s="907"/>
      <c r="O55" s="907"/>
      <c r="P55" s="906"/>
      <c r="Q55" s="906"/>
      <c r="R55" s="907"/>
      <c r="S55" s="906"/>
      <c r="T55" s="1125"/>
      <c r="U55" s="935"/>
      <c r="V55" s="907"/>
      <c r="W55" s="935"/>
      <c r="X55" s="1077"/>
      <c r="Y55" s="1046"/>
      <c r="Z55" s="1046"/>
      <c r="AA55" s="1046"/>
      <c r="AB55" s="1046"/>
    </row>
    <row r="56" spans="1:28" ht="56.25" customHeight="1" thickBot="1">
      <c r="A56" s="939"/>
      <c r="B56" s="237"/>
      <c r="C56" s="43"/>
      <c r="D56" s="43"/>
      <c r="E56" s="43"/>
      <c r="F56" s="43"/>
      <c r="G56" s="44"/>
      <c r="H56" s="44"/>
      <c r="I56" s="127"/>
      <c r="J56" s="127"/>
      <c r="K56" s="1113"/>
      <c r="L56" s="127" t="s">
        <v>369</v>
      </c>
      <c r="M56" s="132" t="s">
        <v>370</v>
      </c>
      <c r="N56" s="132" t="s">
        <v>354</v>
      </c>
      <c r="O56" s="255" t="s">
        <v>25</v>
      </c>
      <c r="P56" s="255">
        <v>1</v>
      </c>
      <c r="Q56" s="132" t="s">
        <v>25</v>
      </c>
      <c r="R56" s="132" t="s">
        <v>25</v>
      </c>
      <c r="S56" s="255">
        <v>0.2</v>
      </c>
      <c r="T56" s="1125"/>
      <c r="U56" s="256">
        <v>41820</v>
      </c>
      <c r="V56" s="257" t="str">
        <f>+V51</f>
        <v>SEGUNDO TRIMESTRE: El contratista David Salamanca presento mediante correo electrónico Informe de fecha 03/07/2014.</v>
      </c>
      <c r="W56" s="256">
        <v>41827</v>
      </c>
      <c r="X56" s="70">
        <f t="shared" si="4"/>
        <v>0</v>
      </c>
      <c r="Y56" s="73">
        <f>+S56*P56</f>
        <v>0.2</v>
      </c>
      <c r="Z56" s="70">
        <f>+AA54</f>
        <v>0</v>
      </c>
      <c r="AA56" s="70">
        <f>+Z56</f>
        <v>0</v>
      </c>
      <c r="AB56" s="70">
        <f>+Y56</f>
        <v>0.2</v>
      </c>
    </row>
    <row r="57" spans="1:28" ht="45.75" thickBot="1">
      <c r="A57" s="939"/>
      <c r="B57" s="184"/>
      <c r="C57" s="184"/>
      <c r="D57" s="184"/>
      <c r="E57" s="184"/>
      <c r="F57" s="184"/>
      <c r="G57" s="184"/>
      <c r="H57" s="184"/>
      <c r="I57" s="184"/>
      <c r="J57" s="184"/>
      <c r="K57" s="1113"/>
      <c r="L57" s="130" t="s">
        <v>371</v>
      </c>
      <c r="M57" s="132" t="s">
        <v>372</v>
      </c>
      <c r="N57" s="132" t="s">
        <v>373</v>
      </c>
      <c r="O57" s="255" t="s">
        <v>25</v>
      </c>
      <c r="P57" s="255" t="s">
        <v>25</v>
      </c>
      <c r="Q57" s="255">
        <v>0.5</v>
      </c>
      <c r="R57" s="255">
        <v>0.5</v>
      </c>
      <c r="S57" s="255">
        <v>0.1</v>
      </c>
      <c r="T57" s="1125"/>
      <c r="U57" s="256" t="s">
        <v>26</v>
      </c>
      <c r="V57" s="132" t="s">
        <v>25</v>
      </c>
      <c r="W57" s="258" t="s">
        <v>27</v>
      </c>
      <c r="X57" s="70">
        <f>+X56</f>
        <v>0</v>
      </c>
      <c r="Y57" s="70">
        <f>+X57</f>
        <v>0</v>
      </c>
      <c r="Z57" s="70">
        <f>+AA52</f>
        <v>0</v>
      </c>
      <c r="AA57" s="70">
        <f>+Z57</f>
        <v>0</v>
      </c>
      <c r="AB57" s="70">
        <f>+AA57+Z57</f>
        <v>0</v>
      </c>
    </row>
    <row r="58" spans="1:28" ht="24.75" customHeight="1" thickBot="1">
      <c r="A58" s="843"/>
      <c r="B58" s="914" t="s">
        <v>37</v>
      </c>
      <c r="C58" s="914"/>
      <c r="D58" s="914"/>
      <c r="E58" s="914"/>
      <c r="F58" s="929" t="s">
        <v>38</v>
      </c>
      <c r="G58" s="930"/>
      <c r="H58" s="930"/>
      <c r="I58" s="930"/>
      <c r="J58" s="1122"/>
      <c r="K58" s="1114"/>
      <c r="L58" s="95"/>
      <c r="M58" s="1123" t="s">
        <v>352</v>
      </c>
      <c r="N58" s="1123"/>
      <c r="O58" s="1123"/>
      <c r="P58" s="1123"/>
      <c r="Q58" s="1123"/>
      <c r="R58" s="1123"/>
      <c r="S58" s="260">
        <f>SUM(S48:S57)</f>
        <v>0.99999999999999989</v>
      </c>
      <c r="T58" s="108"/>
      <c r="U58" s="108"/>
      <c r="V58" s="261"/>
      <c r="W58" s="262"/>
      <c r="X58" s="70">
        <f>+X57</f>
        <v>0</v>
      </c>
      <c r="Y58" s="263">
        <f>SUM(Y48:Y57)</f>
        <v>0.55000000000000004</v>
      </c>
      <c r="Z58" s="70">
        <f t="shared" ref="Z58:AA58" si="5">+Z57</f>
        <v>0</v>
      </c>
      <c r="AA58" s="70">
        <f t="shared" si="5"/>
        <v>0</v>
      </c>
      <c r="AB58" s="70">
        <f>SUM(AB49:AB57)</f>
        <v>0.55000000000000004</v>
      </c>
    </row>
    <row r="59" spans="1:28" ht="11.25">
      <c r="A59" s="5"/>
      <c r="S59" s="76"/>
      <c r="V59" s="1124" t="s">
        <v>36</v>
      </c>
      <c r="W59" s="1124"/>
      <c r="Z59" s="264" t="s">
        <v>36</v>
      </c>
      <c r="AA59" s="741" t="s">
        <v>45</v>
      </c>
      <c r="AB59" s="741"/>
    </row>
    <row r="60" spans="1:28" ht="11.25">
      <c r="A60" s="5"/>
      <c r="AA60" s="1124" t="s">
        <v>36</v>
      </c>
      <c r="AB60" s="1124"/>
    </row>
    <row r="61" spans="1:28" ht="11.25">
      <c r="A61" s="5"/>
      <c r="X61" s="2"/>
      <c r="Y61" s="2"/>
    </row>
    <row r="62" spans="1:28" ht="11.25">
      <c r="A62" s="5"/>
      <c r="X62" s="2"/>
      <c r="Y62" s="2"/>
    </row>
    <row r="63" spans="1:28" ht="11.25">
      <c r="A63" s="5"/>
      <c r="X63" s="2"/>
      <c r="Y63" s="2"/>
    </row>
    <row r="64" spans="1:28" ht="11.25">
      <c r="A64" s="5"/>
      <c r="X64" s="2"/>
      <c r="Y64" s="2"/>
    </row>
    <row r="65" spans="1:25" ht="11.25">
      <c r="A65" s="5"/>
      <c r="N65" s="2" t="s">
        <v>374</v>
      </c>
      <c r="X65" s="2"/>
      <c r="Y65" s="2"/>
    </row>
    <row r="66" spans="1:25" ht="11.25">
      <c r="A66" s="5"/>
      <c r="X66" s="2"/>
      <c r="Y66" s="2"/>
    </row>
    <row r="67" spans="1:25" ht="11.25">
      <c r="A67" s="5"/>
      <c r="X67" s="2"/>
      <c r="Y67" s="2"/>
    </row>
    <row r="68" spans="1:25" ht="11.25">
      <c r="A68" s="5"/>
      <c r="X68" s="2"/>
      <c r="Y68" s="2"/>
    </row>
  </sheetData>
  <sheetProtection password="AF5C" sheet="1" objects="1" scenarios="1"/>
  <mergeCells count="155">
    <mergeCell ref="F58:J58"/>
    <mergeCell ref="M58:R58"/>
    <mergeCell ref="V59:W59"/>
    <mergeCell ref="AA59:AB59"/>
    <mergeCell ref="AA60:AB60"/>
    <mergeCell ref="W54:W55"/>
    <mergeCell ref="X54:X55"/>
    <mergeCell ref="Y54:Y55"/>
    <mergeCell ref="Z54:Z55"/>
    <mergeCell ref="AA54:AA55"/>
    <mergeCell ref="AB54:AB55"/>
    <mergeCell ref="Q54:Q55"/>
    <mergeCell ref="R54:R55"/>
    <mergeCell ref="S54:S55"/>
    <mergeCell ref="T54:T57"/>
    <mergeCell ref="U54:U55"/>
    <mergeCell ref="V54:V55"/>
    <mergeCell ref="AB52:AB53"/>
    <mergeCell ref="B53:J53"/>
    <mergeCell ref="B54:B55"/>
    <mergeCell ref="C54:F54"/>
    <mergeCell ref="G54:H54"/>
    <mergeCell ref="I54:J55"/>
    <mergeCell ref="M54:M55"/>
    <mergeCell ref="N54:N55"/>
    <mergeCell ref="O54:O55"/>
    <mergeCell ref="P54:P55"/>
    <mergeCell ref="V52:V53"/>
    <mergeCell ref="W52:W53"/>
    <mergeCell ref="X52:X53"/>
    <mergeCell ref="Y52:Y53"/>
    <mergeCell ref="Z52:Z53"/>
    <mergeCell ref="AA52:AA53"/>
    <mergeCell ref="O52:O53"/>
    <mergeCell ref="P52:P53"/>
    <mergeCell ref="Q52:Q53"/>
    <mergeCell ref="R52:R53"/>
    <mergeCell ref="S52:S53"/>
    <mergeCell ref="U52:U53"/>
    <mergeCell ref="X46:AB47"/>
    <mergeCell ref="M48:M50"/>
    <mergeCell ref="N48:N50"/>
    <mergeCell ref="O48:O50"/>
    <mergeCell ref="P48:P50"/>
    <mergeCell ref="Q48:Q50"/>
    <mergeCell ref="R48:R50"/>
    <mergeCell ref="S48:S50"/>
    <mergeCell ref="V48:V50"/>
    <mergeCell ref="T49:T50"/>
    <mergeCell ref="O46:R46"/>
    <mergeCell ref="S46:S47"/>
    <mergeCell ref="T46:T47"/>
    <mergeCell ref="U46:U47"/>
    <mergeCell ref="V46:V47"/>
    <mergeCell ref="W46:W47"/>
    <mergeCell ref="AB49:AB50"/>
    <mergeCell ref="U49:U50"/>
    <mergeCell ref="W49:W50"/>
    <mergeCell ref="X49:X50"/>
    <mergeCell ref="Y49:Y50"/>
    <mergeCell ref="Z49:Z50"/>
    <mergeCell ref="AA49:AA50"/>
    <mergeCell ref="T33:T36"/>
    <mergeCell ref="B34:B35"/>
    <mergeCell ref="C34:F34"/>
    <mergeCell ref="G34:H34"/>
    <mergeCell ref="A46:A58"/>
    <mergeCell ref="B46:J47"/>
    <mergeCell ref="K46:K47"/>
    <mergeCell ref="L46:L47"/>
    <mergeCell ref="M46:M47"/>
    <mergeCell ref="N46:N47"/>
    <mergeCell ref="K49:K58"/>
    <mergeCell ref="L49:L50"/>
    <mergeCell ref="M52:M53"/>
    <mergeCell ref="N52:N53"/>
    <mergeCell ref="B50:D50"/>
    <mergeCell ref="E50:F50"/>
    <mergeCell ref="I50:J50"/>
    <mergeCell ref="B51:D51"/>
    <mergeCell ref="E51:F51"/>
    <mergeCell ref="G51:H51"/>
    <mergeCell ref="I51:J51"/>
    <mergeCell ref="T51:T53"/>
    <mergeCell ref="L52:L53"/>
    <mergeCell ref="B58:E58"/>
    <mergeCell ref="V28:V29"/>
    <mergeCell ref="B29:D29"/>
    <mergeCell ref="E29:F29"/>
    <mergeCell ref="G29:H29"/>
    <mergeCell ref="I29:J29"/>
    <mergeCell ref="K29:K44"/>
    <mergeCell ref="L29:L30"/>
    <mergeCell ref="T29:T30"/>
    <mergeCell ref="B30:D30"/>
    <mergeCell ref="E30:F30"/>
    <mergeCell ref="I34:J35"/>
    <mergeCell ref="L37:L41"/>
    <mergeCell ref="T37:T41"/>
    <mergeCell ref="L42:L44"/>
    <mergeCell ref="T42:T43"/>
    <mergeCell ref="B44:E44"/>
    <mergeCell ref="F44:J44"/>
    <mergeCell ref="M44:R44"/>
    <mergeCell ref="G30:H30"/>
    <mergeCell ref="I30:J30"/>
    <mergeCell ref="L31:L32"/>
    <mergeCell ref="T31:T32"/>
    <mergeCell ref="B33:J33"/>
    <mergeCell ref="L33:L36"/>
    <mergeCell ref="S26:S27"/>
    <mergeCell ref="T26:T27"/>
    <mergeCell ref="U26:U27"/>
    <mergeCell ref="V26:V27"/>
    <mergeCell ref="W26:W27"/>
    <mergeCell ref="X26:AB27"/>
    <mergeCell ref="B24:E24"/>
    <mergeCell ref="F24:J24"/>
    <mergeCell ref="M24:R24"/>
    <mergeCell ref="A26:A43"/>
    <mergeCell ref="B26:J27"/>
    <mergeCell ref="K26:K27"/>
    <mergeCell ref="L26:L27"/>
    <mergeCell ref="M26:M27"/>
    <mergeCell ref="N26:N27"/>
    <mergeCell ref="O26:R26"/>
    <mergeCell ref="B9:D9"/>
    <mergeCell ref="E9:F9"/>
    <mergeCell ref="I9:J9"/>
    <mergeCell ref="M13:M18"/>
    <mergeCell ref="M19:M20"/>
    <mergeCell ref="M21:M23"/>
    <mergeCell ref="A4:A24"/>
    <mergeCell ref="B4:J5"/>
    <mergeCell ref="B8:D8"/>
    <mergeCell ref="E8:F8"/>
    <mergeCell ref="G8:H8"/>
    <mergeCell ref="I8:J8"/>
    <mergeCell ref="A2:AB2"/>
    <mergeCell ref="X4:AB5"/>
    <mergeCell ref="V6:V7"/>
    <mergeCell ref="W6:W7"/>
    <mergeCell ref="K7:K24"/>
    <mergeCell ref="L7:L24"/>
    <mergeCell ref="M7:M11"/>
    <mergeCell ref="O4:R4"/>
    <mergeCell ref="S4:S5"/>
    <mergeCell ref="T4:T5"/>
    <mergeCell ref="U4:U5"/>
    <mergeCell ref="V4:V5"/>
    <mergeCell ref="W4:W5"/>
    <mergeCell ref="K4:K5"/>
    <mergeCell ref="L4:L5"/>
    <mergeCell ref="M4:M5"/>
    <mergeCell ref="N4:N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GESTION MISIONAL</vt:lpstr>
      <vt:lpstr>GESTION DE APOYO</vt:lpstr>
      <vt:lpstr>GESTION TRANSVERSAL</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Stella Mayorga Ramirez</dc:creator>
  <cp:lastModifiedBy>giancarlocorredor</cp:lastModifiedBy>
  <dcterms:created xsi:type="dcterms:W3CDTF">2014-08-13T20:42:20Z</dcterms:created>
  <dcterms:modified xsi:type="dcterms:W3CDTF">2014-08-19T15:16:05Z</dcterms:modified>
</cp:coreProperties>
</file>